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t\Downloads\"/>
    </mc:Choice>
  </mc:AlternateContent>
  <xr:revisionPtr revIDLastSave="0" documentId="8_{745787E4-496F-49AF-A72C-0B08103F1380}" xr6:coauthVersionLast="46" xr6:coauthVersionMax="46" xr10:uidLastSave="{00000000-0000-0000-0000-000000000000}"/>
  <bookViews>
    <workbookView xWindow="-108" yWindow="-108" windowWidth="23256" windowHeight="12576"/>
  </bookViews>
  <sheets>
    <sheet name="EntrantsDeta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3" i="1" l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G83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G19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<sst xmlns="http://schemas.openxmlformats.org/spreadsheetml/2006/main" count="1337" uniqueCount="574">
  <si>
    <t>ID</t>
  </si>
  <si>
    <t>MemberNumber</t>
  </si>
  <si>
    <t>FirstName</t>
  </si>
  <si>
    <t>Surname</t>
  </si>
  <si>
    <t>EntryClass</t>
  </si>
  <si>
    <t>PostalTown</t>
  </si>
  <si>
    <t>MachineMake</t>
  </si>
  <si>
    <t>PrimaryClub</t>
  </si>
  <si>
    <t>Stefan</t>
  </si>
  <si>
    <t>Walters</t>
  </si>
  <si>
    <t>Class 1 - Air Cooled Mono (in production before 2000) Easier Route</t>
  </si>
  <si>
    <t>Abingdon</t>
  </si>
  <si>
    <t>Fantic,</t>
  </si>
  <si>
    <t>,</t>
  </si>
  <si>
    <t>Bradford &amp; DMC Ltd</t>
  </si>
  <si>
    <t>Berkhamsted MCC</t>
  </si>
  <si>
    <t>Thomas</t>
  </si>
  <si>
    <t>Austin</t>
  </si>
  <si>
    <t>Burton-on-Trent</t>
  </si>
  <si>
    <t>Yamaha,</t>
  </si>
  <si>
    <t>Stafford Auto Club</t>
  </si>
  <si>
    <t>Glenn</t>
  </si>
  <si>
    <t>Howard</t>
  </si>
  <si>
    <t>Broxbourne</t>
  </si>
  <si>
    <t>Nene Valley MCC Ltd</t>
  </si>
  <si>
    <t>Martin</t>
  </si>
  <si>
    <t>Peirson</t>
  </si>
  <si>
    <t>Malton</t>
  </si>
  <si>
    <t>Aprilia,</t>
  </si>
  <si>
    <t>Eboracum MCC of York</t>
  </si>
  <si>
    <t>Neil</t>
  </si>
  <si>
    <t>Hebdon</t>
  </si>
  <si>
    <t>Coldstream</t>
  </si>
  <si>
    <t>yamaha,</t>
  </si>
  <si>
    <t>Tweed Valley MCC</t>
  </si>
  <si>
    <t>Russell</t>
  </si>
  <si>
    <t>Walker</t>
  </si>
  <si>
    <t>Scunthorpe</t>
  </si>
  <si>
    <t>Honda,</t>
  </si>
  <si>
    <t>Scunthorpe MCC</t>
  </si>
  <si>
    <t>Jeremy</t>
  </si>
  <si>
    <t>Newbury</t>
  </si>
  <si>
    <t>Paul</t>
  </si>
  <si>
    <t>Hobson</t>
  </si>
  <si>
    <t>Cleckheaton</t>
  </si>
  <si>
    <t>honda,</t>
  </si>
  <si>
    <t>Alan</t>
  </si>
  <si>
    <t>Day</t>
  </si>
  <si>
    <t>Colchester</t>
  </si>
  <si>
    <t>Beta,</t>
  </si>
  <si>
    <t>Castle Colchester MCC Ltd</t>
  </si>
  <si>
    <t>Michael</t>
  </si>
  <si>
    <t>Healey</t>
  </si>
  <si>
    <t>Doncaster</t>
  </si>
  <si>
    <t>Barnsley Trials Club Adult &amp; Youth Ltd</t>
  </si>
  <si>
    <t>Clarke</t>
  </si>
  <si>
    <t>Leeds</t>
  </si>
  <si>
    <t>Montesa,</t>
  </si>
  <si>
    <t>Keith</t>
  </si>
  <si>
    <t>Burgess</t>
  </si>
  <si>
    <t>Stoke-on-Trent</t>
  </si>
  <si>
    <t>Macclesfield Trials Club</t>
  </si>
  <si>
    <t>James</t>
  </si>
  <si>
    <t>Brooker</t>
  </si>
  <si>
    <t>Gravesend</t>
  </si>
  <si>
    <t>Double Five Kent MCC Ltd</t>
  </si>
  <si>
    <t>Seren</t>
  </si>
  <si>
    <t>fantic,</t>
  </si>
  <si>
    <t>Oxford Ixion MCC</t>
  </si>
  <si>
    <t>Warburton</t>
  </si>
  <si>
    <t>Manchester</t>
  </si>
  <si>
    <t>Richmond Motor Club Ltd</t>
  </si>
  <si>
    <t>Dorricott</t>
  </si>
  <si>
    <t>Bolton</t>
  </si>
  <si>
    <t>Yorkshire Classic MCC Ltd</t>
  </si>
  <si>
    <t>Stephen</t>
  </si>
  <si>
    <t>Congleton &amp; DMC</t>
  </si>
  <si>
    <t>Lee</t>
  </si>
  <si>
    <t>Granby</t>
  </si>
  <si>
    <t>High Peak</t>
  </si>
  <si>
    <t>Darwen MC &amp; CC</t>
  </si>
  <si>
    <t>Mike</t>
  </si>
  <si>
    <t>Jones</t>
  </si>
  <si>
    <t>Leigh</t>
  </si>
  <si>
    <t>Tim</t>
  </si>
  <si>
    <t>Heaton</t>
  </si>
  <si>
    <t>Dronfield</t>
  </si>
  <si>
    <t>Sheffield &amp; Hallamshire MCC</t>
  </si>
  <si>
    <t>Ian</t>
  </si>
  <si>
    <t>Cheetham</t>
  </si>
  <si>
    <t>Consett</t>
  </si>
  <si>
    <t>Durham</t>
  </si>
  <si>
    <t>Seaton Delaval &amp; DMC</t>
  </si>
  <si>
    <t>Steven</t>
  </si>
  <si>
    <t>Ransom</t>
  </si>
  <si>
    <t>Hope Valley</t>
  </si>
  <si>
    <t>ty yamaha,</t>
  </si>
  <si>
    <t>Shaun</t>
  </si>
  <si>
    <t>Mountford</t>
  </si>
  <si>
    <t>Manchester 17 MCC</t>
  </si>
  <si>
    <t>Gary</t>
  </si>
  <si>
    <t>Fleckney</t>
  </si>
  <si>
    <t>Bedford</t>
  </si>
  <si>
    <t>Kenton &amp; Kingsbury MCC</t>
  </si>
  <si>
    <t>Cook</t>
  </si>
  <si>
    <t>Stafford</t>
  </si>
  <si>
    <t>Young</t>
  </si>
  <si>
    <t>Dudley</t>
  </si>
  <si>
    <t>Trials,</t>
  </si>
  <si>
    <t>GAS GAS,</t>
  </si>
  <si>
    <t>Bewdley MCC</t>
  </si>
  <si>
    <t>Daniel</t>
  </si>
  <si>
    <t>Pugh</t>
  </si>
  <si>
    <t>Shifnal</t>
  </si>
  <si>
    <t>Llangollen &amp; DMCC</t>
  </si>
  <si>
    <t>Nicholas</t>
  </si>
  <si>
    <t>Paxton</t>
  </si>
  <si>
    <t>Class 1 - Air Cooled Mono (in production before 2000) Hard Route</t>
  </si>
  <si>
    <t>Warwick</t>
  </si>
  <si>
    <t>Stratford Upon Avon MCC</t>
  </si>
  <si>
    <t>John</t>
  </si>
  <si>
    <t>Bannister</t>
  </si>
  <si>
    <t>Colne</t>
  </si>
  <si>
    <t>Yeadon-Guiseley &amp; DMC Ltd</t>
  </si>
  <si>
    <t>Benjamin</t>
  </si>
  <si>
    <t>Earnshaw</t>
  </si>
  <si>
    <t>Sheffield</t>
  </si>
  <si>
    <t>Trials bike,</t>
  </si>
  <si>
    <t>Huddersfield Falcon MCC</t>
  </si>
  <si>
    <t>Tracey</t>
  </si>
  <si>
    <t>Peter</t>
  </si>
  <si>
    <t>Ruscoe</t>
  </si>
  <si>
    <t>Honda TLM 260,</t>
  </si>
  <si>
    <t>Cheadle (Staffs) AC</t>
  </si>
  <si>
    <t>Stuart</t>
  </si>
  <si>
    <t>Morewood</t>
  </si>
  <si>
    <t>Cole</t>
  </si>
  <si>
    <t>Haverfordwest</t>
  </si>
  <si>
    <t>FANTIC,</t>
  </si>
  <si>
    <t>Vale of Towy MCC</t>
  </si>
  <si>
    <t>Mills</t>
  </si>
  <si>
    <t>Hillsborough MCC</t>
  </si>
  <si>
    <t>Andrew</t>
  </si>
  <si>
    <t>Longden</t>
  </si>
  <si>
    <t>Kiaran</t>
  </si>
  <si>
    <t>Hankin</t>
  </si>
  <si>
    <t>Preston</t>
  </si>
  <si>
    <t>Air cooled mono,</t>
  </si>
  <si>
    <t>Bolton Motorcycle Club</t>
  </si>
  <si>
    <t>Reece</t>
  </si>
  <si>
    <t>Luke</t>
  </si>
  <si>
    <t>Hora</t>
  </si>
  <si>
    <t>Thatcham</t>
  </si>
  <si>
    <t>North Berks. MCC</t>
  </si>
  <si>
    <t>Liam</t>
  </si>
  <si>
    <t>Atkinson</t>
  </si>
  <si>
    <t>Winsford</t>
  </si>
  <si>
    <t>Beta TR34,</t>
  </si>
  <si>
    <t>Winsford &amp; DMC</t>
  </si>
  <si>
    <t>Nigel</t>
  </si>
  <si>
    <t>Allen</t>
  </si>
  <si>
    <t>Thetford</t>
  </si>
  <si>
    <t>Ipswich MCC</t>
  </si>
  <si>
    <t>Roman</t>
  </si>
  <si>
    <t>Kyrnyckyj</t>
  </si>
  <si>
    <t>Gainsborough</t>
  </si>
  <si>
    <t>David</t>
  </si>
  <si>
    <t>Carter</t>
  </si>
  <si>
    <t>Carl</t>
  </si>
  <si>
    <t>Braddock</t>
  </si>
  <si>
    <t>Class 2 - Twinshock (manufactured up until the mid 1970's) - Easier Route</t>
  </si>
  <si>
    <t>Stockport</t>
  </si>
  <si>
    <t>Dyson</t>
  </si>
  <si>
    <t>Holmfirth</t>
  </si>
  <si>
    <t>Bultaco,</t>
  </si>
  <si>
    <t>Robson</t>
  </si>
  <si>
    <t>Castleside Trials Club</t>
  </si>
  <si>
    <t>Alistair</t>
  </si>
  <si>
    <t>Haigh</t>
  </si>
  <si>
    <t>Daventry</t>
  </si>
  <si>
    <t>James,</t>
  </si>
  <si>
    <t>Joshua</t>
  </si>
  <si>
    <t>Van and Kombi Bultaco,</t>
  </si>
  <si>
    <t>Ben</t>
  </si>
  <si>
    <t>Ashton</t>
  </si>
  <si>
    <t>Castleford</t>
  </si>
  <si>
    <t>Knaggs</t>
  </si>
  <si>
    <t>Class 2 - Twinshock (manufactured up until the mid 1970's) - Hard Route</t>
  </si>
  <si>
    <t>Payne</t>
  </si>
  <si>
    <t>Clitheroe</t>
  </si>
  <si>
    <t>Westmorland Motor Club Ltd</t>
  </si>
  <si>
    <t>Wood</t>
  </si>
  <si>
    <t>Sutton Coldfield</t>
  </si>
  <si>
    <t>Ronnie</t>
  </si>
  <si>
    <t>Looker</t>
  </si>
  <si>
    <t>Carnforth</t>
  </si>
  <si>
    <t>Beamish,</t>
  </si>
  <si>
    <t>Lakes Grass Track Racing Club</t>
  </si>
  <si>
    <t>Hawkins</t>
  </si>
  <si>
    <t>Class 3 - Twinshock (manufactured from mid 1970's to 1986) Easier Route</t>
  </si>
  <si>
    <t>Birmingham</t>
  </si>
  <si>
    <t>MONTESA,</t>
  </si>
  <si>
    <t>Steve</t>
  </si>
  <si>
    <t>Hitchcock</t>
  </si>
  <si>
    <t>Derby</t>
  </si>
  <si>
    <t>Honda TLR,</t>
  </si>
  <si>
    <t>Pathfinders &amp; Derby MC Ltd</t>
  </si>
  <si>
    <t>Greenwood</t>
  </si>
  <si>
    <t>Huddersfield</t>
  </si>
  <si>
    <t>honda tlr,</t>
  </si>
  <si>
    <t>Ryan</t>
  </si>
  <si>
    <t>Townson</t>
  </si>
  <si>
    <t>Harrogate</t>
  </si>
  <si>
    <t>Ripon MC Ltd</t>
  </si>
  <si>
    <t>Gilbert</t>
  </si>
  <si>
    <t>South Brent</t>
  </si>
  <si>
    <t>Devonport &amp; District Motorcycle Club</t>
  </si>
  <si>
    <t>Melvin</t>
  </si>
  <si>
    <t>Parkin</t>
  </si>
  <si>
    <t>Bishop Auckland</t>
  </si>
  <si>
    <t>Consett &amp; DMC</t>
  </si>
  <si>
    <t>Chris</t>
  </si>
  <si>
    <t>Booker</t>
  </si>
  <si>
    <t>Nottingham</t>
  </si>
  <si>
    <t>Ellis</t>
  </si>
  <si>
    <t>Ray</t>
  </si>
  <si>
    <t>Perkins</t>
  </si>
  <si>
    <t>Bristol</t>
  </si>
  <si>
    <t>Swindon &amp; District MCC</t>
  </si>
  <si>
    <t>Wilde</t>
  </si>
  <si>
    <t>Keighley</t>
  </si>
  <si>
    <t>Williams</t>
  </si>
  <si>
    <t>Colwyn Bay</t>
  </si>
  <si>
    <t>TLR 200,</t>
  </si>
  <si>
    <t>Ronald</t>
  </si>
  <si>
    <t>Simpson</t>
  </si>
  <si>
    <t>Ripon</t>
  </si>
  <si>
    <t>ossa,</t>
  </si>
  <si>
    <t>Norman</t>
  </si>
  <si>
    <t>Carlisle</t>
  </si>
  <si>
    <t>RTX,</t>
  </si>
  <si>
    <t>Cumberland County MCC Ltd</t>
  </si>
  <si>
    <t>Liddle</t>
  </si>
  <si>
    <t>Guy</t>
  </si>
  <si>
    <t>Stanley</t>
  </si>
  <si>
    <t>Bury St. Edmunds</t>
  </si>
  <si>
    <t>kawasaki,</t>
  </si>
  <si>
    <t>Waltham Chase Trials MCC</t>
  </si>
  <si>
    <t>Cambridge Matchless MC</t>
  </si>
  <si>
    <t>Raymond</t>
  </si>
  <si>
    <t>Crinson</t>
  </si>
  <si>
    <t>Sunderland</t>
  </si>
  <si>
    <t>Staffs Moorlands MCC</t>
  </si>
  <si>
    <t>Long</t>
  </si>
  <si>
    <t>Wimborne</t>
  </si>
  <si>
    <t>Otter Vale Motorcycle Club</t>
  </si>
  <si>
    <t>Ainsworth</t>
  </si>
  <si>
    <t>Chesterfield</t>
  </si>
  <si>
    <t>fantic300,</t>
  </si>
  <si>
    <t>Kim</t>
  </si>
  <si>
    <t>Waters</t>
  </si>
  <si>
    <t>Market Rasen</t>
  </si>
  <si>
    <t>Cope</t>
  </si>
  <si>
    <t>Wirral</t>
  </si>
  <si>
    <t>Adrian</t>
  </si>
  <si>
    <t>Thompson</t>
  </si>
  <si>
    <t>Brighouse</t>
  </si>
  <si>
    <t>Glyn</t>
  </si>
  <si>
    <t>Ridley</t>
  </si>
  <si>
    <t>Medcraff</t>
  </si>
  <si>
    <t>Verwood</t>
  </si>
  <si>
    <t>West of England Motor Club</t>
  </si>
  <si>
    <t>Llandudno Junction</t>
  </si>
  <si>
    <t>Frodsham &amp; DMCC</t>
  </si>
  <si>
    <t>Martyn</t>
  </si>
  <si>
    <t>Snutch</t>
  </si>
  <si>
    <t>Melton Mowbray</t>
  </si>
  <si>
    <t>Mark</t>
  </si>
  <si>
    <t>Wills</t>
  </si>
  <si>
    <t>Wigston</t>
  </si>
  <si>
    <t>The Motor Cycling Club Ltd</t>
  </si>
  <si>
    <t>Ystrad Meurig</t>
  </si>
  <si>
    <t>Ossa,</t>
  </si>
  <si>
    <t>Rhayader MC &amp; LCC Ltd</t>
  </si>
  <si>
    <t>Geoffrey</t>
  </si>
  <si>
    <t>Rank</t>
  </si>
  <si>
    <t>Cambridge</t>
  </si>
  <si>
    <t>CCM,</t>
  </si>
  <si>
    <t>William</t>
  </si>
  <si>
    <t>Rotherham</t>
  </si>
  <si>
    <t>Butler</t>
  </si>
  <si>
    <t>York</t>
  </si>
  <si>
    <t>Scarborough DMC</t>
  </si>
  <si>
    <t>Gavin</t>
  </si>
  <si>
    <t>Sanderson</t>
  </si>
  <si>
    <t>Moody</t>
  </si>
  <si>
    <t>Hexham</t>
  </si>
  <si>
    <t>bultaco,</t>
  </si>
  <si>
    <t>Beech</t>
  </si>
  <si>
    <t>Congleton</t>
  </si>
  <si>
    <t>Cummings</t>
  </si>
  <si>
    <t>Stocksfield</t>
  </si>
  <si>
    <t>Christopher</t>
  </si>
  <si>
    <t>Clements</t>
  </si>
  <si>
    <t>Hull Auto Club</t>
  </si>
  <si>
    <t>Roe</t>
  </si>
  <si>
    <t>Swm,</t>
  </si>
  <si>
    <t>Rickmansworth</t>
  </si>
  <si>
    <t>Garry</t>
  </si>
  <si>
    <t>Salmon</t>
  </si>
  <si>
    <t>Gateshead</t>
  </si>
  <si>
    <t>Aprilla,</t>
  </si>
  <si>
    <t>Tynemouth &amp; DMC</t>
  </si>
  <si>
    <t>Seb</t>
  </si>
  <si>
    <t>Southam</t>
  </si>
  <si>
    <t>Darren</t>
  </si>
  <si>
    <t>Alfreton</t>
  </si>
  <si>
    <t>Tolson</t>
  </si>
  <si>
    <t>Turner</t>
  </si>
  <si>
    <t>Barnsley</t>
  </si>
  <si>
    <t>Watson</t>
  </si>
  <si>
    <t>Whalley</t>
  </si>
  <si>
    <t>Tlr200,</t>
  </si>
  <si>
    <t>Robin</t>
  </si>
  <si>
    <t>Ashley</t>
  </si>
  <si>
    <t>Pulman</t>
  </si>
  <si>
    <t>Billingham</t>
  </si>
  <si>
    <t>Nick</t>
  </si>
  <si>
    <t>Hammerton</t>
  </si>
  <si>
    <t>Bradford</t>
  </si>
  <si>
    <t>Platts</t>
  </si>
  <si>
    <t>Wetherby &amp; DMC Ltd</t>
  </si>
  <si>
    <t>Scott</t>
  </si>
  <si>
    <t>Cameron</t>
  </si>
  <si>
    <t>Mendip Vale MC &amp; LCC</t>
  </si>
  <si>
    <t>Brent</t>
  </si>
  <si>
    <t>Main</t>
  </si>
  <si>
    <t>North Shields</t>
  </si>
  <si>
    <t>Bedlington &amp; DMC</t>
  </si>
  <si>
    <t>Jon</t>
  </si>
  <si>
    <t>Gamble</t>
  </si>
  <si>
    <t>Leyburn</t>
  </si>
  <si>
    <t>Clowes</t>
  </si>
  <si>
    <t>Roger</t>
  </si>
  <si>
    <t>Sibley</t>
  </si>
  <si>
    <t>Andy</t>
  </si>
  <si>
    <t>Aldhouse</t>
  </si>
  <si>
    <t>Peterborough Trials Club</t>
  </si>
  <si>
    <t>Barry</t>
  </si>
  <si>
    <t>Siddle</t>
  </si>
  <si>
    <t>Robert</t>
  </si>
  <si>
    <t>Poulton</t>
  </si>
  <si>
    <t>Wasley</t>
  </si>
  <si>
    <t>Class 3 - Twinshock (manufactured from mid 1970's to 1986) Hard Route</t>
  </si>
  <si>
    <t>Gravestock</t>
  </si>
  <si>
    <t>Shipley</t>
  </si>
  <si>
    <t>Sam</t>
  </si>
  <si>
    <t>Sutton-in-Ashfield</t>
  </si>
  <si>
    <t>Tales</t>
  </si>
  <si>
    <t>Ilkley</t>
  </si>
  <si>
    <t>Ashmore</t>
  </si>
  <si>
    <t>Matlock</t>
  </si>
  <si>
    <t>Humphreys</t>
  </si>
  <si>
    <t>Mansfield</t>
  </si>
  <si>
    <t>Fantic 300,</t>
  </si>
  <si>
    <t>Pearman</t>
  </si>
  <si>
    <t>Exmouth</t>
  </si>
  <si>
    <t>fantic special,</t>
  </si>
  <si>
    <t>Simon</t>
  </si>
  <si>
    <t>Slater</t>
  </si>
  <si>
    <t>Bisby</t>
  </si>
  <si>
    <t>Richard</t>
  </si>
  <si>
    <t>Rushden</t>
  </si>
  <si>
    <t>Gori,</t>
  </si>
  <si>
    <t>Matthew</t>
  </si>
  <si>
    <t>Jacob</t>
  </si>
  <si>
    <t>Potts</t>
  </si>
  <si>
    <t>Edward</t>
  </si>
  <si>
    <t>Aitkin</t>
  </si>
  <si>
    <t>Stockton-on-Tees</t>
  </si>
  <si>
    <t>Phil</t>
  </si>
  <si>
    <t>Daley</t>
  </si>
  <si>
    <t>Brown</t>
  </si>
  <si>
    <t>Richmond</t>
  </si>
  <si>
    <t>Colin</t>
  </si>
  <si>
    <t>Shackleton</t>
  </si>
  <si>
    <t>Jamie</t>
  </si>
  <si>
    <t>Britcliffe</t>
  </si>
  <si>
    <t>Barnetby</t>
  </si>
  <si>
    <t>Jk fantic,</t>
  </si>
  <si>
    <t>Younghusband</t>
  </si>
  <si>
    <t>BULTACO,</t>
  </si>
  <si>
    <t>Hutchinson</t>
  </si>
  <si>
    <t>Webster</t>
  </si>
  <si>
    <t>Bridgnorth</t>
  </si>
  <si>
    <t>South Shropshire MCC</t>
  </si>
  <si>
    <t>Blythe</t>
  </si>
  <si>
    <t>Glen</t>
  </si>
  <si>
    <t>Scholey</t>
  </si>
  <si>
    <t>Nr Ripon</t>
  </si>
  <si>
    <t>HONDA,</t>
  </si>
  <si>
    <t>Garlick</t>
  </si>
  <si>
    <t>Beever</t>
  </si>
  <si>
    <t>Phillip</t>
  </si>
  <si>
    <t>Alderson</t>
  </si>
  <si>
    <t>Fantic 240,</t>
  </si>
  <si>
    <t>Price</t>
  </si>
  <si>
    <t>Torrington</t>
  </si>
  <si>
    <t>Torridge &amp; DMC Ltd</t>
  </si>
  <si>
    <t>Hipwell</t>
  </si>
  <si>
    <t>Smart</t>
  </si>
  <si>
    <t>Wrexham</t>
  </si>
  <si>
    <t>Kevin</t>
  </si>
  <si>
    <t>Oswestry</t>
  </si>
  <si>
    <t>Oswestry &amp; DMC</t>
  </si>
  <si>
    <t>Finnigan</t>
  </si>
  <si>
    <t>Scarborough</t>
  </si>
  <si>
    <t>Woodbridge</t>
  </si>
  <si>
    <t>Montessa,</t>
  </si>
  <si>
    <t>Terence</t>
  </si>
  <si>
    <t>Musgrave</t>
  </si>
  <si>
    <t>Widnes</t>
  </si>
  <si>
    <t>swm,</t>
  </si>
  <si>
    <t>Jason</t>
  </si>
  <si>
    <t>Atwell</t>
  </si>
  <si>
    <t>Glastonbury</t>
  </si>
  <si>
    <t>Yeo Vale MCC Ltd</t>
  </si>
  <si>
    <t>Craig</t>
  </si>
  <si>
    <t>Ridgley</t>
  </si>
  <si>
    <t>Fantic 200,</t>
  </si>
  <si>
    <t>GP Originals</t>
  </si>
  <si>
    <t>Yrjo</t>
  </si>
  <si>
    <t>Vesterinen</t>
  </si>
  <si>
    <t>Rossendale</t>
  </si>
  <si>
    <t>Kirkwood</t>
  </si>
  <si>
    <t>Jackson</t>
  </si>
  <si>
    <t>Sean</t>
  </si>
  <si>
    <t>Radcliff</t>
  </si>
  <si>
    <t>Leyland</t>
  </si>
  <si>
    <t>Dean</t>
  </si>
  <si>
    <t>Coxhead</t>
  </si>
  <si>
    <t>Ripley</t>
  </si>
  <si>
    <t>majesty,</t>
  </si>
  <si>
    <t>Sutton Falcons Motor Club</t>
  </si>
  <si>
    <t>Bedale</t>
  </si>
  <si>
    <t>Montesa Cota,</t>
  </si>
  <si>
    <t>Hartley</t>
  </si>
  <si>
    <t>Nelson</t>
  </si>
  <si>
    <t>Graham</t>
  </si>
  <si>
    <t>Wignall</t>
  </si>
  <si>
    <t>Clevedon</t>
  </si>
  <si>
    <t>Mirfield</t>
  </si>
  <si>
    <t>Roy</t>
  </si>
  <si>
    <t>Palmer</t>
  </si>
  <si>
    <t>Halifax</t>
  </si>
  <si>
    <t>Kawasaki,</t>
  </si>
  <si>
    <t>Proctor</t>
  </si>
  <si>
    <t>Leek</t>
  </si>
  <si>
    <t>Harry</t>
  </si>
  <si>
    <t>Stanistreet</t>
  </si>
  <si>
    <t>Class 4 - Pre 75 British Bikes - Easier Route</t>
  </si>
  <si>
    <t>Ilkeston</t>
  </si>
  <si>
    <t>Ariel,</t>
  </si>
  <si>
    <t>Atha</t>
  </si>
  <si>
    <t>Dot,</t>
  </si>
  <si>
    <t>Gillingham</t>
  </si>
  <si>
    <t>Myers</t>
  </si>
  <si>
    <t>Ulverston</t>
  </si>
  <si>
    <t>Bantam,</t>
  </si>
  <si>
    <t>BSA/Triumph,</t>
  </si>
  <si>
    <t>Barrow &amp; District</t>
  </si>
  <si>
    <t>Collier</t>
  </si>
  <si>
    <t>Braintree</t>
  </si>
  <si>
    <t>Francis barnett,</t>
  </si>
  <si>
    <t>Braintree &amp; DMCC</t>
  </si>
  <si>
    <t>Batty</t>
  </si>
  <si>
    <t>Kendal</t>
  </si>
  <si>
    <t>Villiers,</t>
  </si>
  <si>
    <t>Lancs County MCC</t>
  </si>
  <si>
    <t>Bown</t>
  </si>
  <si>
    <t>Bsa,</t>
  </si>
  <si>
    <t>Triumph,</t>
  </si>
  <si>
    <t>Edwards</t>
  </si>
  <si>
    <t>Kerry</t>
  </si>
  <si>
    <t>Newtown</t>
  </si>
  <si>
    <t>bsa,</t>
  </si>
  <si>
    <t>Llandrindod Wells &amp; DMC</t>
  </si>
  <si>
    <t>Dave</t>
  </si>
  <si>
    <t>Wardell</t>
  </si>
  <si>
    <t>Pickering</t>
  </si>
  <si>
    <t>BSA,</t>
  </si>
  <si>
    <t>Phypers</t>
  </si>
  <si>
    <t>Ware</t>
  </si>
  <si>
    <t>Triumph 350,</t>
  </si>
  <si>
    <t>North East London MCC (0396)</t>
  </si>
  <si>
    <t>Byers</t>
  </si>
  <si>
    <t>Rob</t>
  </si>
  <si>
    <t>Gowler</t>
  </si>
  <si>
    <t>Woodhall Spa</t>
  </si>
  <si>
    <t>Bryan</t>
  </si>
  <si>
    <t>Bayes</t>
  </si>
  <si>
    <t>Filey</t>
  </si>
  <si>
    <t>BSA Bantam 200 58mm,</t>
  </si>
  <si>
    <t>Janice</t>
  </si>
  <si>
    <t>BSA Bantam,</t>
  </si>
  <si>
    <t>Grant</t>
  </si>
  <si>
    <t>Thorpe</t>
  </si>
  <si>
    <t>Hanna</t>
  </si>
  <si>
    <t>Hemel Hempstead</t>
  </si>
  <si>
    <t>Samuel</t>
  </si>
  <si>
    <t>Rhodes</t>
  </si>
  <si>
    <t>Ashbourne</t>
  </si>
  <si>
    <t>Witting</t>
  </si>
  <si>
    <t>Halford</t>
  </si>
  <si>
    <t>Leamington Spa</t>
  </si>
  <si>
    <t>TRIUMPH,</t>
  </si>
  <si>
    <t>Leamington Victory MC &amp; LCC</t>
  </si>
  <si>
    <t>Joseph</t>
  </si>
  <si>
    <t>Gardner</t>
  </si>
  <si>
    <t>Kidderminster</t>
  </si>
  <si>
    <t>Drayton,</t>
  </si>
  <si>
    <t>Bibby</t>
  </si>
  <si>
    <t>Gerry</t>
  </si>
  <si>
    <t>Minshall</t>
  </si>
  <si>
    <t>Alcester</t>
  </si>
  <si>
    <t>Tunbridge Wells</t>
  </si>
  <si>
    <t>triumph,</t>
  </si>
  <si>
    <t>Gravesend Eagles MC &amp; MC Ltd</t>
  </si>
  <si>
    <t>Kremin</t>
  </si>
  <si>
    <t>Jerry</t>
  </si>
  <si>
    <t>Hawker</t>
  </si>
  <si>
    <t>Frodsham</t>
  </si>
  <si>
    <t>Francis Barnet,</t>
  </si>
  <si>
    <t>Duncan</t>
  </si>
  <si>
    <t>Macdonald</t>
  </si>
  <si>
    <t>Triumph Cub,</t>
  </si>
  <si>
    <t>Whitley Bay</t>
  </si>
  <si>
    <t>Lovell</t>
  </si>
  <si>
    <t>triumph twin,</t>
  </si>
  <si>
    <t>Colwyn MCC</t>
  </si>
  <si>
    <t>Wright</t>
  </si>
  <si>
    <t>Stratford-upon-Avon</t>
  </si>
  <si>
    <t>james,</t>
  </si>
  <si>
    <t>Booth</t>
  </si>
  <si>
    <t>Wilson</t>
  </si>
  <si>
    <t>Bsa Bantam,</t>
  </si>
  <si>
    <t>Bennett</t>
  </si>
  <si>
    <t>Class 4 - Pre 75 British Bikes - Hard Route</t>
  </si>
  <si>
    <t>Francis Barnett,</t>
  </si>
  <si>
    <t>Gornall</t>
  </si>
  <si>
    <t>Robinson</t>
  </si>
  <si>
    <t>Buxton</t>
  </si>
  <si>
    <t>Greeves,</t>
  </si>
  <si>
    <t>Baker</t>
  </si>
  <si>
    <t>Maldon</t>
  </si>
  <si>
    <t>Luscombe</t>
  </si>
  <si>
    <t>Shaw</t>
  </si>
  <si>
    <t>Swadlincote</t>
  </si>
  <si>
    <t>Holywell</t>
  </si>
  <si>
    <t>Blackmore</t>
  </si>
  <si>
    <t>Uxbridge</t>
  </si>
  <si>
    <t>Hillingdon &amp; Uxbridge MCC</t>
  </si>
  <si>
    <t>Hough</t>
  </si>
  <si>
    <t>ARIEL,</t>
  </si>
  <si>
    <t>Norton,</t>
  </si>
  <si>
    <t>Peberdy</t>
  </si>
  <si>
    <t>Basingstoke</t>
  </si>
  <si>
    <t>bsa bantam,</t>
  </si>
  <si>
    <t>Normandy MCC</t>
  </si>
  <si>
    <t>Heanor</t>
  </si>
  <si>
    <t>Miles</t>
  </si>
  <si>
    <t>Chester</t>
  </si>
  <si>
    <t>Dennis</t>
  </si>
  <si>
    <t>Thirsk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</si>
</sst>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0" fontId="18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showGridLines="0" tabSelected="1" workbookViewId="0">
      <selection activeCell="I1" sqref="I1:I1048576"/>
    </sheetView>
  </sheetViews>
  <sheetFormatPr defaultRowHeight="14.4" x14ac:dyDescent="0.3"/>
  <cols>
    <col min="1" max="1" width="4" bestFit="1" customWidth="1"/>
    <col min="2" max="2" width="14.5546875" bestFit="1" customWidth="1"/>
    <col min="3" max="3" width="10.44140625" bestFit="1" customWidth="1"/>
    <col min="4" max="4" width="12.77734375" bestFit="1" customWidth="1"/>
    <col min="5" max="5" width="35.5546875" bestFit="1" customWidth="1"/>
    <col min="6" max="6" width="18.109375" bestFit="1" customWidth="1"/>
    <col min="7" max="7" width="20.5546875" bestFit="1" customWidth="1"/>
    <col min="8" max="8" width="32" bestFit="1" customWidth="1"/>
  </cols>
  <sheetData>
    <row r="1" spans="1:8" s="1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8.8" x14ac:dyDescent="0.3">
      <c r="A2" s="3">
        <v>87</v>
      </c>
      <c r="B2" s="3" t="str">
        <f>("122913")</f>
        <v>122913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14</v>
      </c>
    </row>
    <row r="3" spans="1:8" ht="28.8" x14ac:dyDescent="0.3">
      <c r="A3" s="3">
        <v>162</v>
      </c>
      <c r="B3" s="3" t="str">
        <f>("187330")</f>
        <v>187330</v>
      </c>
      <c r="C3" s="3" t="s">
        <v>16</v>
      </c>
      <c r="D3" s="3" t="s">
        <v>17</v>
      </c>
      <c r="E3" s="3" t="s">
        <v>10</v>
      </c>
      <c r="F3" s="3" t="s">
        <v>18</v>
      </c>
      <c r="G3" s="3" t="s">
        <v>19</v>
      </c>
      <c r="H3" s="3" t="s">
        <v>20</v>
      </c>
    </row>
    <row r="4" spans="1:8" ht="28.8" x14ac:dyDescent="0.3">
      <c r="A4" s="3">
        <v>94</v>
      </c>
      <c r="B4" s="3" t="str">
        <f>("5153")</f>
        <v>5153</v>
      </c>
      <c r="C4" s="3" t="s">
        <v>21</v>
      </c>
      <c r="D4" s="3" t="s">
        <v>22</v>
      </c>
      <c r="E4" s="3" t="s">
        <v>10</v>
      </c>
      <c r="F4" s="3" t="s">
        <v>23</v>
      </c>
      <c r="G4" s="3" t="s">
        <v>12</v>
      </c>
      <c r="H4" s="3" t="s">
        <v>24</v>
      </c>
    </row>
    <row r="5" spans="1:8" ht="28.8" x14ac:dyDescent="0.3">
      <c r="A5" s="3">
        <v>164</v>
      </c>
      <c r="B5" s="3" t="str">
        <f>("96160")</f>
        <v>96160</v>
      </c>
      <c r="C5" s="3" t="s">
        <v>25</v>
      </c>
      <c r="D5" s="3" t="s">
        <v>26</v>
      </c>
      <c r="E5" s="3" t="s">
        <v>10</v>
      </c>
      <c r="F5" s="3" t="s">
        <v>27</v>
      </c>
      <c r="G5" s="3" t="s">
        <v>28</v>
      </c>
      <c r="H5" s="3" t="s">
        <v>29</v>
      </c>
    </row>
    <row r="6" spans="1:8" ht="28.8" x14ac:dyDescent="0.3">
      <c r="A6" s="3">
        <v>37</v>
      </c>
      <c r="B6" s="3" t="str">
        <f>("154381")</f>
        <v>154381</v>
      </c>
      <c r="C6" s="3" t="s">
        <v>30</v>
      </c>
      <c r="D6" s="3" t="s">
        <v>31</v>
      </c>
      <c r="E6" s="3" t="s">
        <v>10</v>
      </c>
      <c r="F6" s="3" t="s">
        <v>32</v>
      </c>
      <c r="G6" s="3" t="s">
        <v>33</v>
      </c>
      <c r="H6" s="3" t="s">
        <v>34</v>
      </c>
    </row>
    <row r="7" spans="1:8" ht="28.8" x14ac:dyDescent="0.3">
      <c r="A7" s="3">
        <v>208</v>
      </c>
      <c r="B7" s="3" t="str">
        <f>("82234")</f>
        <v>82234</v>
      </c>
      <c r="C7" s="3" t="s">
        <v>35</v>
      </c>
      <c r="D7" s="3" t="s">
        <v>36</v>
      </c>
      <c r="E7" s="3" t="s">
        <v>10</v>
      </c>
      <c r="F7" s="3" t="s">
        <v>37</v>
      </c>
      <c r="G7" s="3" t="s">
        <v>38</v>
      </c>
      <c r="H7" s="3" t="s">
        <v>39</v>
      </c>
    </row>
    <row r="8" spans="1:8" ht="28.8" x14ac:dyDescent="0.3">
      <c r="A8" s="3">
        <v>206</v>
      </c>
      <c r="B8" s="3" t="str">
        <f>("77111")</f>
        <v>77111</v>
      </c>
      <c r="C8" s="3" t="s">
        <v>40</v>
      </c>
      <c r="D8" s="3" t="s">
        <v>41</v>
      </c>
      <c r="E8" s="3" t="s">
        <v>10</v>
      </c>
      <c r="F8" s="3" t="s">
        <v>37</v>
      </c>
      <c r="G8" s="3" t="s">
        <v>19</v>
      </c>
      <c r="H8" s="3" t="s">
        <v>39</v>
      </c>
    </row>
    <row r="9" spans="1:8" ht="28.8" x14ac:dyDescent="0.3">
      <c r="A9" s="3">
        <v>141</v>
      </c>
      <c r="B9" s="3" t="str">
        <f>("64076")</f>
        <v>64076</v>
      </c>
      <c r="C9" s="3" t="s">
        <v>42</v>
      </c>
      <c r="D9" s="3" t="s">
        <v>43</v>
      </c>
      <c r="E9" s="3" t="s">
        <v>10</v>
      </c>
      <c r="F9" s="3" t="s">
        <v>44</v>
      </c>
      <c r="G9" s="3" t="s">
        <v>45</v>
      </c>
      <c r="H9" s="3" t="s">
        <v>14</v>
      </c>
    </row>
    <row r="10" spans="1:8" ht="28.8" x14ac:dyDescent="0.3">
      <c r="A10" s="3">
        <v>16</v>
      </c>
      <c r="B10" s="3" t="str">
        <f>("69784")</f>
        <v>69784</v>
      </c>
      <c r="C10" s="3" t="s">
        <v>46</v>
      </c>
      <c r="D10" s="3" t="s">
        <v>47</v>
      </c>
      <c r="E10" s="3" t="s">
        <v>10</v>
      </c>
      <c r="F10" s="3" t="s">
        <v>48</v>
      </c>
      <c r="G10" s="3" t="s">
        <v>49</v>
      </c>
      <c r="H10" s="3" t="s">
        <v>50</v>
      </c>
    </row>
    <row r="11" spans="1:8" ht="28.8" x14ac:dyDescent="0.3">
      <c r="A11" s="3">
        <v>148</v>
      </c>
      <c r="B11" s="3" t="str">
        <f>("20522")</f>
        <v>20522</v>
      </c>
      <c r="C11" s="3" t="s">
        <v>51</v>
      </c>
      <c r="D11" s="3" t="s">
        <v>52</v>
      </c>
      <c r="E11" s="3" t="s">
        <v>10</v>
      </c>
      <c r="F11" s="3" t="s">
        <v>53</v>
      </c>
      <c r="G11" s="3" t="s">
        <v>19</v>
      </c>
      <c r="H11" s="3" t="s">
        <v>54</v>
      </c>
    </row>
    <row r="12" spans="1:8" ht="28.8" x14ac:dyDescent="0.3">
      <c r="A12" s="3">
        <v>132</v>
      </c>
      <c r="B12" s="3" t="str">
        <f>("139594")</f>
        <v>139594</v>
      </c>
      <c r="C12" s="3" t="s">
        <v>51</v>
      </c>
      <c r="D12" s="3" t="s">
        <v>55</v>
      </c>
      <c r="E12" s="3" t="s">
        <v>10</v>
      </c>
      <c r="F12" s="3" t="s">
        <v>56</v>
      </c>
      <c r="G12" s="3" t="s">
        <v>57</v>
      </c>
      <c r="H12" s="3" t="s">
        <v>29</v>
      </c>
    </row>
    <row r="13" spans="1:8" ht="28.8" x14ac:dyDescent="0.3">
      <c r="A13" s="3">
        <v>25</v>
      </c>
      <c r="B13" s="3" t="str">
        <f>("143931")</f>
        <v>143931</v>
      </c>
      <c r="C13" s="3" t="s">
        <v>58</v>
      </c>
      <c r="D13" s="3" t="s">
        <v>59</v>
      </c>
      <c r="E13" s="3" t="s">
        <v>10</v>
      </c>
      <c r="F13" s="3" t="s">
        <v>60</v>
      </c>
      <c r="G13" s="3" t="s">
        <v>33</v>
      </c>
      <c r="H13" s="3" t="s">
        <v>61</v>
      </c>
    </row>
    <row r="14" spans="1:8" ht="28.8" x14ac:dyDescent="0.3">
      <c r="A14" s="3">
        <v>113</v>
      </c>
      <c r="B14" s="3" t="str">
        <f>("116975")</f>
        <v>116975</v>
      </c>
      <c r="C14" s="3" t="s">
        <v>62</v>
      </c>
      <c r="D14" s="3" t="s">
        <v>63</v>
      </c>
      <c r="E14" s="3" t="s">
        <v>10</v>
      </c>
      <c r="F14" s="3" t="s">
        <v>64</v>
      </c>
      <c r="G14" s="3" t="s">
        <v>19</v>
      </c>
      <c r="H14" s="3" t="s">
        <v>65</v>
      </c>
    </row>
    <row r="15" spans="1:8" ht="28.8" x14ac:dyDescent="0.3">
      <c r="A15" s="3">
        <v>75</v>
      </c>
      <c r="B15" s="3" t="str">
        <f>("192009")</f>
        <v>192009</v>
      </c>
      <c r="C15" s="3" t="s">
        <v>66</v>
      </c>
      <c r="D15" s="3" t="s">
        <v>9</v>
      </c>
      <c r="E15" s="3" t="s">
        <v>10</v>
      </c>
      <c r="F15" s="3" t="s">
        <v>11</v>
      </c>
      <c r="G15" s="3" t="s">
        <v>67</v>
      </c>
      <c r="H15" s="3" t="s">
        <v>68</v>
      </c>
    </row>
    <row r="16" spans="1:8" ht="28.8" x14ac:dyDescent="0.3">
      <c r="A16" s="3">
        <v>179</v>
      </c>
      <c r="B16" s="3" t="str">
        <f>("201781")</f>
        <v>201781</v>
      </c>
      <c r="C16" s="3" t="s">
        <v>51</v>
      </c>
      <c r="D16" s="3" t="s">
        <v>69</v>
      </c>
      <c r="E16" s="3" t="s">
        <v>10</v>
      </c>
      <c r="F16" s="3" t="s">
        <v>70</v>
      </c>
      <c r="G16" s="3" t="s">
        <v>19</v>
      </c>
      <c r="H16" s="3" t="s">
        <v>71</v>
      </c>
    </row>
    <row r="17" spans="1:8" ht="28.8" x14ac:dyDescent="0.3">
      <c r="A17" s="3">
        <v>236</v>
      </c>
      <c r="B17" s="3" t="str">
        <f>("95232")</f>
        <v>95232</v>
      </c>
      <c r="C17" s="3" t="s">
        <v>51</v>
      </c>
      <c r="D17" s="3" t="s">
        <v>72</v>
      </c>
      <c r="E17" s="3" t="s">
        <v>10</v>
      </c>
      <c r="F17" s="3" t="s">
        <v>73</v>
      </c>
      <c r="G17" s="3" t="s">
        <v>38</v>
      </c>
      <c r="H17" s="3" t="s">
        <v>74</v>
      </c>
    </row>
    <row r="18" spans="1:8" ht="28.8" x14ac:dyDescent="0.3">
      <c r="A18" s="3">
        <v>43</v>
      </c>
      <c r="B18" s="3" t="str">
        <f>("143907")</f>
        <v>143907</v>
      </c>
      <c r="C18" s="3" t="s">
        <v>75</v>
      </c>
      <c r="D18" s="3" t="s">
        <v>59</v>
      </c>
      <c r="E18" s="3" t="s">
        <v>10</v>
      </c>
      <c r="F18" s="3" t="s">
        <v>60</v>
      </c>
      <c r="G18" s="3" t="s">
        <v>19</v>
      </c>
      <c r="H18" s="3" t="s">
        <v>76</v>
      </c>
    </row>
    <row r="19" spans="1:8" ht="28.8" x14ac:dyDescent="0.3">
      <c r="A19" s="3">
        <v>39</v>
      </c>
      <c r="B19" s="3" t="str">
        <f>("10945")</f>
        <v>10945</v>
      </c>
      <c r="C19" s="3" t="s">
        <v>77</v>
      </c>
      <c r="D19" s="3" t="s">
        <v>78</v>
      </c>
      <c r="E19" s="3" t="s">
        <v>10</v>
      </c>
      <c r="F19" s="3" t="s">
        <v>79</v>
      </c>
      <c r="G19" s="3" t="str">
        <f>("305, ")</f>
        <v xml:space="preserve">305, </v>
      </c>
      <c r="H19" s="3" t="s">
        <v>80</v>
      </c>
    </row>
    <row r="20" spans="1:8" ht="28.8" x14ac:dyDescent="0.3">
      <c r="A20" s="3">
        <v>35</v>
      </c>
      <c r="B20" s="3" t="str">
        <f>("197845")</f>
        <v>197845</v>
      </c>
      <c r="C20" s="3" t="s">
        <v>81</v>
      </c>
      <c r="D20" s="3" t="s">
        <v>82</v>
      </c>
      <c r="E20" s="3" t="s">
        <v>10</v>
      </c>
      <c r="F20" s="3" t="s">
        <v>83</v>
      </c>
      <c r="G20" s="3" t="s">
        <v>12</v>
      </c>
      <c r="H20" s="3" t="s">
        <v>71</v>
      </c>
    </row>
    <row r="21" spans="1:8" ht="28.8" x14ac:dyDescent="0.3">
      <c r="A21" s="3">
        <v>40</v>
      </c>
      <c r="B21" s="3" t="str">
        <f>("124962")</f>
        <v>124962</v>
      </c>
      <c r="C21" s="3" t="s">
        <v>84</v>
      </c>
      <c r="D21" s="3" t="s">
        <v>85</v>
      </c>
      <c r="E21" s="3" t="s">
        <v>10</v>
      </c>
      <c r="F21" s="3" t="s">
        <v>86</v>
      </c>
      <c r="G21" s="3" t="s">
        <v>19</v>
      </c>
      <c r="H21" s="3" t="s">
        <v>87</v>
      </c>
    </row>
    <row r="22" spans="1:8" ht="28.8" x14ac:dyDescent="0.3">
      <c r="A22" s="3">
        <v>183</v>
      </c>
      <c r="B22" s="3" t="str">
        <f>("65199")</f>
        <v>65199</v>
      </c>
      <c r="C22" s="3" t="s">
        <v>88</v>
      </c>
      <c r="D22" s="3" t="s">
        <v>89</v>
      </c>
      <c r="E22" s="3" t="s">
        <v>10</v>
      </c>
      <c r="F22" s="3" t="s">
        <v>90</v>
      </c>
      <c r="G22" s="3" t="s">
        <v>19</v>
      </c>
      <c r="H22" s="3" t="s">
        <v>92</v>
      </c>
    </row>
    <row r="23" spans="1:8" ht="28.8" x14ac:dyDescent="0.3">
      <c r="A23" s="3">
        <v>57</v>
      </c>
      <c r="B23" s="3" t="str">
        <f>("9610")</f>
        <v>9610</v>
      </c>
      <c r="C23" s="3" t="s">
        <v>93</v>
      </c>
      <c r="D23" s="3" t="s">
        <v>94</v>
      </c>
      <c r="E23" s="3" t="s">
        <v>10</v>
      </c>
      <c r="F23" s="3" t="s">
        <v>95</v>
      </c>
      <c r="G23" s="3" t="s">
        <v>96</v>
      </c>
      <c r="H23" s="3" t="s">
        <v>87</v>
      </c>
    </row>
    <row r="24" spans="1:8" ht="28.8" x14ac:dyDescent="0.3">
      <c r="A24" s="3">
        <v>81</v>
      </c>
      <c r="B24" s="3" t="str">
        <f>("196525")</f>
        <v>196525</v>
      </c>
      <c r="C24" s="3" t="s">
        <v>97</v>
      </c>
      <c r="D24" s="3" t="s">
        <v>98</v>
      </c>
      <c r="E24" s="3" t="s">
        <v>10</v>
      </c>
      <c r="F24" s="3" t="s">
        <v>83</v>
      </c>
      <c r="G24" s="3" t="s">
        <v>49</v>
      </c>
      <c r="H24" s="3" t="s">
        <v>71</v>
      </c>
    </row>
    <row r="25" spans="1:8" ht="28.8" x14ac:dyDescent="0.3">
      <c r="A25" s="3">
        <v>157</v>
      </c>
      <c r="B25" s="3" t="str">
        <f>("140")</f>
        <v>140</v>
      </c>
      <c r="C25" s="3" t="s">
        <v>100</v>
      </c>
      <c r="D25" s="3" t="s">
        <v>101</v>
      </c>
      <c r="E25" s="3" t="s">
        <v>10</v>
      </c>
      <c r="F25" s="3" t="s">
        <v>102</v>
      </c>
      <c r="G25" s="3" t="s">
        <v>38</v>
      </c>
      <c r="H25" s="3" t="s">
        <v>103</v>
      </c>
    </row>
    <row r="26" spans="1:8" ht="28.8" x14ac:dyDescent="0.3">
      <c r="A26" s="3">
        <v>115</v>
      </c>
      <c r="B26" s="3" t="str">
        <f>("99140")</f>
        <v>99140</v>
      </c>
      <c r="C26" s="3" t="s">
        <v>42</v>
      </c>
      <c r="D26" s="3" t="s">
        <v>104</v>
      </c>
      <c r="E26" s="3" t="s">
        <v>10</v>
      </c>
      <c r="F26" s="3" t="s">
        <v>105</v>
      </c>
      <c r="G26" s="3" t="s">
        <v>57</v>
      </c>
      <c r="H26" s="3" t="s">
        <v>20</v>
      </c>
    </row>
    <row r="27" spans="1:8" ht="28.8" x14ac:dyDescent="0.3">
      <c r="A27" s="3">
        <v>3</v>
      </c>
      <c r="B27" s="3" t="str">
        <f>("6038")</f>
        <v>6038</v>
      </c>
      <c r="C27" s="3" t="s">
        <v>42</v>
      </c>
      <c r="D27" s="3" t="s">
        <v>106</v>
      </c>
      <c r="E27" s="3" t="s">
        <v>10</v>
      </c>
      <c r="F27" s="3" t="s">
        <v>107</v>
      </c>
      <c r="G27" s="3" t="s">
        <v>109</v>
      </c>
      <c r="H27" s="3" t="s">
        <v>110</v>
      </c>
    </row>
    <row r="28" spans="1:8" ht="28.8" x14ac:dyDescent="0.3">
      <c r="A28" s="3">
        <v>103</v>
      </c>
      <c r="B28" s="3" t="str">
        <f>("139931")</f>
        <v>139931</v>
      </c>
      <c r="C28" s="3" t="s">
        <v>111</v>
      </c>
      <c r="D28" s="3" t="s">
        <v>112</v>
      </c>
      <c r="E28" s="3" t="s">
        <v>10</v>
      </c>
      <c r="F28" s="3" t="s">
        <v>113</v>
      </c>
      <c r="G28" s="3" t="s">
        <v>12</v>
      </c>
      <c r="H28" s="3" t="s">
        <v>114</v>
      </c>
    </row>
    <row r="29" spans="1:8" ht="28.8" x14ac:dyDescent="0.3">
      <c r="A29" s="3">
        <v>8</v>
      </c>
      <c r="B29" s="3" t="str">
        <f>("29553")</f>
        <v>29553</v>
      </c>
      <c r="C29" s="3" t="s">
        <v>115</v>
      </c>
      <c r="D29" s="3" t="s">
        <v>116</v>
      </c>
      <c r="E29" s="3" t="s">
        <v>117</v>
      </c>
      <c r="F29" s="3" t="s">
        <v>118</v>
      </c>
      <c r="G29" s="3" t="s">
        <v>19</v>
      </c>
      <c r="H29" s="3" t="s">
        <v>119</v>
      </c>
    </row>
    <row r="30" spans="1:8" ht="28.8" x14ac:dyDescent="0.3">
      <c r="A30" s="3">
        <v>59</v>
      </c>
      <c r="B30" s="3" t="str">
        <f>("129881")</f>
        <v>129881</v>
      </c>
      <c r="C30" s="3" t="s">
        <v>120</v>
      </c>
      <c r="D30" s="3" t="s">
        <v>121</v>
      </c>
      <c r="E30" s="3" t="s">
        <v>117</v>
      </c>
      <c r="F30" s="3" t="s">
        <v>122</v>
      </c>
      <c r="G30" s="3" t="s">
        <v>49</v>
      </c>
      <c r="H30" s="3" t="s">
        <v>123</v>
      </c>
    </row>
    <row r="31" spans="1:8" ht="28.8" x14ac:dyDescent="0.3">
      <c r="A31" s="3">
        <v>93</v>
      </c>
      <c r="B31" s="3" t="str">
        <f>("164539")</f>
        <v>164539</v>
      </c>
      <c r="C31" s="3" t="s">
        <v>124</v>
      </c>
      <c r="D31" s="3" t="s">
        <v>125</v>
      </c>
      <c r="E31" s="3" t="s">
        <v>117</v>
      </c>
      <c r="F31" s="3" t="s">
        <v>126</v>
      </c>
      <c r="G31" s="3" t="s">
        <v>127</v>
      </c>
      <c r="H31" s="3" t="s">
        <v>128</v>
      </c>
    </row>
    <row r="32" spans="1:8" ht="28.8" x14ac:dyDescent="0.3">
      <c r="A32" s="3">
        <v>222</v>
      </c>
      <c r="B32" s="3" t="str">
        <f>("103777")</f>
        <v>103777</v>
      </c>
      <c r="C32" s="3" t="s">
        <v>130</v>
      </c>
      <c r="D32" s="3" t="s">
        <v>131</v>
      </c>
      <c r="E32" s="3" t="s">
        <v>117</v>
      </c>
      <c r="F32" s="3" t="s">
        <v>60</v>
      </c>
      <c r="G32" s="3" t="s">
        <v>132</v>
      </c>
      <c r="H32" s="3" t="s">
        <v>133</v>
      </c>
    </row>
    <row r="33" spans="1:8" ht="28.8" x14ac:dyDescent="0.3">
      <c r="A33" s="3">
        <v>46</v>
      </c>
      <c r="B33" s="3" t="str">
        <f>("16743")</f>
        <v>16743</v>
      </c>
      <c r="C33" s="3" t="s">
        <v>134</v>
      </c>
      <c r="D33" s="3" t="s">
        <v>135</v>
      </c>
      <c r="E33" s="3" t="s">
        <v>117</v>
      </c>
      <c r="F33" s="3" t="s">
        <v>126</v>
      </c>
      <c r="G33" s="3" t="s">
        <v>19</v>
      </c>
      <c r="H33" s="3" t="s">
        <v>87</v>
      </c>
    </row>
    <row r="34" spans="1:8" ht="28.8" x14ac:dyDescent="0.3">
      <c r="A34" s="3">
        <v>191</v>
      </c>
      <c r="B34" s="3" t="str">
        <f>("88288")</f>
        <v>88288</v>
      </c>
      <c r="C34" s="3" t="s">
        <v>111</v>
      </c>
      <c r="D34" s="3" t="s">
        <v>136</v>
      </c>
      <c r="E34" s="3" t="s">
        <v>117</v>
      </c>
      <c r="F34" s="3" t="s">
        <v>137</v>
      </c>
      <c r="G34" s="3" t="s">
        <v>138</v>
      </c>
      <c r="H34" s="3" t="s">
        <v>139</v>
      </c>
    </row>
    <row r="35" spans="1:8" ht="28.8" x14ac:dyDescent="0.3">
      <c r="A35" s="3">
        <v>31</v>
      </c>
      <c r="B35" s="3" t="str">
        <f>("112025")</f>
        <v>112025</v>
      </c>
      <c r="C35" s="3" t="s">
        <v>16</v>
      </c>
      <c r="D35" s="3" t="s">
        <v>140</v>
      </c>
      <c r="E35" s="3" t="s">
        <v>117</v>
      </c>
      <c r="F35" s="3" t="s">
        <v>126</v>
      </c>
      <c r="G35" s="3" t="s">
        <v>19</v>
      </c>
      <c r="H35" s="3" t="s">
        <v>141</v>
      </c>
    </row>
    <row r="36" spans="1:8" ht="28.8" x14ac:dyDescent="0.3">
      <c r="A36" s="3">
        <v>131</v>
      </c>
      <c r="B36" s="3" t="str">
        <f>("21604")</f>
        <v>21604</v>
      </c>
      <c r="C36" s="3" t="s">
        <v>142</v>
      </c>
      <c r="D36" s="3" t="s">
        <v>143</v>
      </c>
      <c r="E36" s="3" t="s">
        <v>117</v>
      </c>
      <c r="F36" s="3" t="s">
        <v>126</v>
      </c>
      <c r="G36" s="3" t="s">
        <v>19</v>
      </c>
      <c r="H36" s="3" t="s">
        <v>141</v>
      </c>
    </row>
    <row r="37" spans="1:8" ht="28.8" x14ac:dyDescent="0.3">
      <c r="A37" s="3">
        <v>102</v>
      </c>
      <c r="B37" s="3" t="str">
        <f>("100041")</f>
        <v>100041</v>
      </c>
      <c r="C37" s="3" t="s">
        <v>142</v>
      </c>
      <c r="D37" s="3" t="s">
        <v>116</v>
      </c>
      <c r="E37" s="3" t="s">
        <v>117</v>
      </c>
      <c r="F37" s="3" t="s">
        <v>118</v>
      </c>
      <c r="G37" s="3" t="s">
        <v>49</v>
      </c>
      <c r="H37" s="3" t="s">
        <v>119</v>
      </c>
    </row>
    <row r="38" spans="1:8" ht="28.8" x14ac:dyDescent="0.3">
      <c r="A38" s="3">
        <v>225</v>
      </c>
      <c r="B38" s="3" t="str">
        <f>("21216")</f>
        <v>21216</v>
      </c>
      <c r="C38" s="3" t="s">
        <v>144</v>
      </c>
      <c r="D38" s="3" t="s">
        <v>145</v>
      </c>
      <c r="E38" s="3" t="s">
        <v>117</v>
      </c>
      <c r="F38" s="3" t="s">
        <v>146</v>
      </c>
      <c r="G38" s="3" t="s">
        <v>147</v>
      </c>
      <c r="H38" s="3" t="s">
        <v>148</v>
      </c>
    </row>
    <row r="39" spans="1:8" ht="28.8" x14ac:dyDescent="0.3">
      <c r="A39" s="3">
        <v>209</v>
      </c>
      <c r="B39" s="3" t="str">
        <f>("109134")</f>
        <v>109134</v>
      </c>
      <c r="C39" s="3" t="s">
        <v>149</v>
      </c>
      <c r="D39" s="3" t="s">
        <v>135</v>
      </c>
      <c r="E39" s="3" t="s">
        <v>117</v>
      </c>
      <c r="F39" s="3" t="s">
        <v>126</v>
      </c>
      <c r="G39" s="3" t="s">
        <v>49</v>
      </c>
      <c r="H39" s="3" t="s">
        <v>87</v>
      </c>
    </row>
    <row r="40" spans="1:8" ht="28.8" x14ac:dyDescent="0.3">
      <c r="A40" s="3">
        <v>207</v>
      </c>
      <c r="B40" s="3" t="str">
        <f>("143272")</f>
        <v>143272</v>
      </c>
      <c r="C40" s="3" t="s">
        <v>150</v>
      </c>
      <c r="D40" s="3" t="s">
        <v>151</v>
      </c>
      <c r="E40" s="3" t="s">
        <v>117</v>
      </c>
      <c r="F40" s="3" t="s">
        <v>152</v>
      </c>
      <c r="G40" s="3" t="s">
        <v>12</v>
      </c>
      <c r="H40" s="3" t="s">
        <v>153</v>
      </c>
    </row>
    <row r="41" spans="1:8" ht="28.8" x14ac:dyDescent="0.3">
      <c r="A41" s="3">
        <v>154</v>
      </c>
      <c r="B41" s="3" t="str">
        <f>("80074")</f>
        <v>80074</v>
      </c>
      <c r="C41" s="3" t="s">
        <v>154</v>
      </c>
      <c r="D41" s="3" t="s">
        <v>155</v>
      </c>
      <c r="E41" s="3" t="s">
        <v>117</v>
      </c>
      <c r="F41" s="3" t="s">
        <v>156</v>
      </c>
      <c r="G41" s="3" t="s">
        <v>157</v>
      </c>
      <c r="H41" s="3" t="s">
        <v>158</v>
      </c>
    </row>
    <row r="42" spans="1:8" ht="28.8" x14ac:dyDescent="0.3">
      <c r="A42" s="3">
        <v>72</v>
      </c>
      <c r="B42" s="3" t="str">
        <f>("10257")</f>
        <v>10257</v>
      </c>
      <c r="C42" s="3" t="s">
        <v>159</v>
      </c>
      <c r="D42" s="3" t="s">
        <v>160</v>
      </c>
      <c r="E42" s="3" t="s">
        <v>117</v>
      </c>
      <c r="F42" s="3" t="s">
        <v>161</v>
      </c>
      <c r="G42" s="3" t="s">
        <v>19</v>
      </c>
      <c r="H42" s="3" t="s">
        <v>162</v>
      </c>
    </row>
    <row r="43" spans="1:8" ht="28.8" x14ac:dyDescent="0.3">
      <c r="A43" s="3">
        <v>88</v>
      </c>
      <c r="B43" s="3" t="str">
        <f>("80693")</f>
        <v>80693</v>
      </c>
      <c r="C43" s="3" t="s">
        <v>163</v>
      </c>
      <c r="D43" s="3" t="s">
        <v>164</v>
      </c>
      <c r="E43" s="3" t="s">
        <v>117</v>
      </c>
      <c r="F43" s="3" t="s">
        <v>165</v>
      </c>
      <c r="G43" s="3" t="s">
        <v>38</v>
      </c>
      <c r="H43" s="3" t="s">
        <v>39</v>
      </c>
    </row>
    <row r="44" spans="1:8" ht="28.8" x14ac:dyDescent="0.3">
      <c r="A44" s="3">
        <v>216</v>
      </c>
      <c r="B44" s="3" t="str">
        <f>("88289")</f>
        <v>88289</v>
      </c>
      <c r="C44" s="3" t="s">
        <v>166</v>
      </c>
      <c r="D44" s="3" t="s">
        <v>167</v>
      </c>
      <c r="E44" s="3" t="s">
        <v>117</v>
      </c>
      <c r="F44" s="3" t="s">
        <v>137</v>
      </c>
      <c r="G44" s="3" t="s">
        <v>13</v>
      </c>
      <c r="H44" s="3" t="s">
        <v>139</v>
      </c>
    </row>
    <row r="45" spans="1:8" ht="28.8" x14ac:dyDescent="0.3">
      <c r="A45" s="3">
        <v>21</v>
      </c>
      <c r="B45" s="3" t="str">
        <f>("32127")</f>
        <v>32127</v>
      </c>
      <c r="C45" s="3" t="s">
        <v>168</v>
      </c>
      <c r="D45" s="3" t="s">
        <v>169</v>
      </c>
      <c r="E45" s="3" t="s">
        <v>170</v>
      </c>
      <c r="F45" s="3" t="s">
        <v>171</v>
      </c>
      <c r="G45" s="3" t="s">
        <v>108</v>
      </c>
      <c r="H45" s="3" t="s">
        <v>61</v>
      </c>
    </row>
    <row r="46" spans="1:8" ht="28.8" x14ac:dyDescent="0.3">
      <c r="A46" s="3">
        <v>146</v>
      </c>
      <c r="B46" s="3" t="str">
        <f>("79480")</f>
        <v>79480</v>
      </c>
      <c r="C46" s="3" t="s">
        <v>120</v>
      </c>
      <c r="D46" s="3" t="s">
        <v>172</v>
      </c>
      <c r="E46" s="3" t="s">
        <v>170</v>
      </c>
      <c r="F46" s="3" t="s">
        <v>173</v>
      </c>
      <c r="G46" s="3" t="s">
        <v>174</v>
      </c>
      <c r="H46" s="3" t="s">
        <v>128</v>
      </c>
    </row>
    <row r="47" spans="1:8" ht="28.8" x14ac:dyDescent="0.3">
      <c r="A47" s="3">
        <v>77</v>
      </c>
      <c r="B47" s="3" t="str">
        <f>("111832")</f>
        <v>111832</v>
      </c>
      <c r="C47" s="3" t="s">
        <v>75</v>
      </c>
      <c r="D47" s="3" t="s">
        <v>175</v>
      </c>
      <c r="E47" s="3" t="s">
        <v>170</v>
      </c>
      <c r="F47" s="3" t="s">
        <v>90</v>
      </c>
      <c r="G47" s="3" t="s">
        <v>57</v>
      </c>
      <c r="H47" s="3" t="s">
        <v>176</v>
      </c>
    </row>
    <row r="48" spans="1:8" ht="28.8" x14ac:dyDescent="0.3">
      <c r="A48" s="3">
        <v>74</v>
      </c>
      <c r="B48" s="3" t="str">
        <f>("19895")</f>
        <v>19895</v>
      </c>
      <c r="C48" s="3" t="s">
        <v>177</v>
      </c>
      <c r="D48" s="3" t="s">
        <v>178</v>
      </c>
      <c r="E48" s="3" t="s">
        <v>170</v>
      </c>
      <c r="F48" s="3" t="s">
        <v>179</v>
      </c>
      <c r="G48" s="3" t="s">
        <v>180</v>
      </c>
      <c r="H48" s="3" t="s">
        <v>68</v>
      </c>
    </row>
    <row r="49" spans="1:8" ht="28.8" x14ac:dyDescent="0.3">
      <c r="A49" s="3">
        <v>199</v>
      </c>
      <c r="B49" s="3" t="str">
        <f>("112594")</f>
        <v>112594</v>
      </c>
      <c r="C49" s="3" t="s">
        <v>181</v>
      </c>
      <c r="D49" s="3" t="s">
        <v>155</v>
      </c>
      <c r="E49" s="3" t="s">
        <v>170</v>
      </c>
      <c r="F49" s="3" t="s">
        <v>86</v>
      </c>
      <c r="G49" s="3" t="s">
        <v>182</v>
      </c>
      <c r="H49" s="3" t="s">
        <v>87</v>
      </c>
    </row>
    <row r="50" spans="1:8" ht="28.8" x14ac:dyDescent="0.3">
      <c r="A50" s="3">
        <v>205</v>
      </c>
      <c r="B50" s="3" t="str">
        <f>("164723")</f>
        <v>164723</v>
      </c>
      <c r="C50" s="3" t="s">
        <v>183</v>
      </c>
      <c r="D50" s="3" t="s">
        <v>184</v>
      </c>
      <c r="E50" s="3" t="s">
        <v>170</v>
      </c>
      <c r="F50" s="3" t="s">
        <v>185</v>
      </c>
      <c r="G50" s="3" t="s">
        <v>19</v>
      </c>
      <c r="H50" s="3" t="s">
        <v>39</v>
      </c>
    </row>
    <row r="51" spans="1:8" ht="28.8" x14ac:dyDescent="0.3">
      <c r="A51" s="3">
        <v>226</v>
      </c>
      <c r="B51" s="3" t="str">
        <f>("16238")</f>
        <v>16238</v>
      </c>
      <c r="C51" s="3" t="s">
        <v>166</v>
      </c>
      <c r="D51" s="3" t="s">
        <v>186</v>
      </c>
      <c r="E51" s="3" t="s">
        <v>187</v>
      </c>
      <c r="F51" s="3" t="s">
        <v>126</v>
      </c>
      <c r="G51" s="3" t="s">
        <v>174</v>
      </c>
      <c r="H51" s="3" t="s">
        <v>141</v>
      </c>
    </row>
    <row r="52" spans="1:8" ht="28.8" x14ac:dyDescent="0.3">
      <c r="A52" s="3">
        <v>108</v>
      </c>
      <c r="B52" s="3" t="str">
        <f>("140012")</f>
        <v>140012</v>
      </c>
      <c r="C52" s="3" t="s">
        <v>88</v>
      </c>
      <c r="D52" s="3" t="s">
        <v>188</v>
      </c>
      <c r="E52" s="3" t="s">
        <v>187</v>
      </c>
      <c r="F52" s="3" t="s">
        <v>189</v>
      </c>
      <c r="G52" s="3" t="s">
        <v>12</v>
      </c>
      <c r="H52" s="3" t="s">
        <v>190</v>
      </c>
    </row>
    <row r="53" spans="1:8" ht="28.8" x14ac:dyDescent="0.3">
      <c r="A53" s="3">
        <v>228</v>
      </c>
      <c r="B53" s="3" t="str">
        <f>("20284")</f>
        <v>20284</v>
      </c>
      <c r="C53" s="3" t="s">
        <v>166</v>
      </c>
      <c r="D53" s="3" t="s">
        <v>191</v>
      </c>
      <c r="E53" s="3" t="s">
        <v>187</v>
      </c>
      <c r="F53" s="3" t="s">
        <v>192</v>
      </c>
      <c r="G53" s="3" t="s">
        <v>174</v>
      </c>
      <c r="H53" s="3" t="s">
        <v>20</v>
      </c>
    </row>
    <row r="54" spans="1:8" ht="28.8" x14ac:dyDescent="0.3">
      <c r="A54" s="3">
        <v>107</v>
      </c>
      <c r="B54" s="3" t="str">
        <f>("118914")</f>
        <v>118914</v>
      </c>
      <c r="C54" s="3" t="s">
        <v>193</v>
      </c>
      <c r="D54" s="3" t="s">
        <v>194</v>
      </c>
      <c r="E54" s="3" t="s">
        <v>187</v>
      </c>
      <c r="F54" s="3" t="s">
        <v>195</v>
      </c>
      <c r="G54" s="3" t="s">
        <v>196</v>
      </c>
      <c r="H54" s="3" t="s">
        <v>197</v>
      </c>
    </row>
    <row r="55" spans="1:8" ht="28.8" x14ac:dyDescent="0.3">
      <c r="A55" s="3">
        <v>144</v>
      </c>
      <c r="B55" s="3" t="str">
        <f>("143047")</f>
        <v>143047</v>
      </c>
      <c r="C55" s="3" t="s">
        <v>100</v>
      </c>
      <c r="D55" s="3" t="s">
        <v>198</v>
      </c>
      <c r="E55" s="3" t="s">
        <v>199</v>
      </c>
      <c r="F55" s="3" t="s">
        <v>200</v>
      </c>
      <c r="G55" s="3" t="s">
        <v>201</v>
      </c>
      <c r="H55" s="3" t="s">
        <v>119</v>
      </c>
    </row>
    <row r="56" spans="1:8" ht="28.8" x14ac:dyDescent="0.3">
      <c r="A56" s="3">
        <v>194</v>
      </c>
      <c r="B56" s="3" t="str">
        <f>("10339")</f>
        <v>10339</v>
      </c>
      <c r="C56" s="3" t="s">
        <v>202</v>
      </c>
      <c r="D56" s="3" t="s">
        <v>203</v>
      </c>
      <c r="E56" s="3" t="s">
        <v>199</v>
      </c>
      <c r="F56" s="3" t="s">
        <v>204</v>
      </c>
      <c r="G56" s="3" t="s">
        <v>205</v>
      </c>
      <c r="H56" s="3" t="s">
        <v>206</v>
      </c>
    </row>
    <row r="57" spans="1:8" ht="28.8" x14ac:dyDescent="0.3">
      <c r="A57" s="3">
        <v>125</v>
      </c>
      <c r="B57" s="3" t="str">
        <f>("5925")</f>
        <v>5925</v>
      </c>
      <c r="C57" s="3" t="s">
        <v>159</v>
      </c>
      <c r="D57" s="3" t="s">
        <v>207</v>
      </c>
      <c r="E57" s="3" t="s">
        <v>199</v>
      </c>
      <c r="F57" s="3" t="s">
        <v>208</v>
      </c>
      <c r="G57" s="3" t="s">
        <v>209</v>
      </c>
      <c r="H57" s="3" t="s">
        <v>128</v>
      </c>
    </row>
    <row r="58" spans="1:8" ht="28.8" x14ac:dyDescent="0.3">
      <c r="A58" s="3">
        <v>17</v>
      </c>
      <c r="B58" s="3" t="str">
        <f>("191940")</f>
        <v>191940</v>
      </c>
      <c r="C58" s="3" t="s">
        <v>210</v>
      </c>
      <c r="D58" s="3" t="s">
        <v>41</v>
      </c>
      <c r="E58" s="3" t="s">
        <v>199</v>
      </c>
      <c r="F58" s="3" t="s">
        <v>37</v>
      </c>
      <c r="G58" s="3" t="s">
        <v>12</v>
      </c>
      <c r="H58" s="3" t="s">
        <v>39</v>
      </c>
    </row>
    <row r="59" spans="1:8" ht="28.8" x14ac:dyDescent="0.3">
      <c r="A59" s="3">
        <v>34</v>
      </c>
      <c r="B59" s="3" t="str">
        <f>("128200")</f>
        <v>128200</v>
      </c>
      <c r="C59" s="3" t="s">
        <v>142</v>
      </c>
      <c r="D59" s="3" t="s">
        <v>211</v>
      </c>
      <c r="E59" s="3" t="s">
        <v>199</v>
      </c>
      <c r="F59" s="3" t="s">
        <v>212</v>
      </c>
      <c r="G59" s="3" t="s">
        <v>67</v>
      </c>
      <c r="H59" s="3" t="s">
        <v>213</v>
      </c>
    </row>
    <row r="60" spans="1:8" ht="28.8" x14ac:dyDescent="0.3">
      <c r="A60" s="3">
        <v>231</v>
      </c>
      <c r="B60" s="3" t="str">
        <f>("79079")</f>
        <v>79079</v>
      </c>
      <c r="C60" s="3" t="s">
        <v>25</v>
      </c>
      <c r="D60" s="3" t="s">
        <v>214</v>
      </c>
      <c r="E60" s="3" t="s">
        <v>199</v>
      </c>
      <c r="F60" s="3" t="s">
        <v>215</v>
      </c>
      <c r="G60" s="3" t="s">
        <v>45</v>
      </c>
      <c r="H60" s="3" t="s">
        <v>216</v>
      </c>
    </row>
    <row r="61" spans="1:8" ht="28.8" x14ac:dyDescent="0.3">
      <c r="A61" s="3">
        <v>36</v>
      </c>
      <c r="B61" s="3" t="str">
        <f>("181866")</f>
        <v>181866</v>
      </c>
      <c r="C61" s="3" t="s">
        <v>217</v>
      </c>
      <c r="D61" s="3" t="s">
        <v>218</v>
      </c>
      <c r="E61" s="3" t="s">
        <v>199</v>
      </c>
      <c r="F61" s="3" t="s">
        <v>219</v>
      </c>
      <c r="G61" s="3" t="s">
        <v>67</v>
      </c>
      <c r="H61" s="3" t="s">
        <v>220</v>
      </c>
    </row>
    <row r="62" spans="1:8" ht="28.8" x14ac:dyDescent="0.3">
      <c r="A62" s="3">
        <v>106</v>
      </c>
      <c r="B62" s="3" t="str">
        <f>("188730")</f>
        <v>188730</v>
      </c>
      <c r="C62" s="3" t="s">
        <v>221</v>
      </c>
      <c r="D62" s="3" t="s">
        <v>222</v>
      </c>
      <c r="E62" s="3" t="s">
        <v>199</v>
      </c>
      <c r="F62" s="3" t="s">
        <v>223</v>
      </c>
      <c r="G62" s="3" t="s">
        <v>19</v>
      </c>
      <c r="H62" s="3" t="s">
        <v>71</v>
      </c>
    </row>
    <row r="63" spans="1:8" ht="28.8" x14ac:dyDescent="0.3">
      <c r="A63" s="3">
        <v>177</v>
      </c>
      <c r="B63" s="3" t="str">
        <f>("11987")</f>
        <v>11987</v>
      </c>
      <c r="C63" s="3" t="s">
        <v>120</v>
      </c>
      <c r="D63" s="3" t="s">
        <v>224</v>
      </c>
      <c r="E63" s="3" t="s">
        <v>199</v>
      </c>
      <c r="F63" s="3" t="s">
        <v>212</v>
      </c>
      <c r="G63" s="3" t="s">
        <v>67</v>
      </c>
      <c r="H63" s="3" t="s">
        <v>71</v>
      </c>
    </row>
    <row r="64" spans="1:8" ht="28.8" x14ac:dyDescent="0.3">
      <c r="A64" s="3">
        <v>30</v>
      </c>
      <c r="B64" s="3" t="str">
        <f>("11743")</f>
        <v>11743</v>
      </c>
      <c r="C64" s="3" t="s">
        <v>225</v>
      </c>
      <c r="D64" s="3" t="s">
        <v>226</v>
      </c>
      <c r="E64" s="3" t="s">
        <v>199</v>
      </c>
      <c r="F64" s="3" t="s">
        <v>227</v>
      </c>
      <c r="G64" s="3" t="s">
        <v>38</v>
      </c>
      <c r="H64" s="3" t="s">
        <v>228</v>
      </c>
    </row>
    <row r="65" spans="1:8" ht="28.8" x14ac:dyDescent="0.3">
      <c r="A65" s="3">
        <v>155</v>
      </c>
      <c r="B65" s="3" t="str">
        <f>("134873")</f>
        <v>134873</v>
      </c>
      <c r="C65" s="3" t="s">
        <v>75</v>
      </c>
      <c r="D65" s="3" t="s">
        <v>229</v>
      </c>
      <c r="E65" s="3" t="s">
        <v>199</v>
      </c>
      <c r="F65" s="3" t="s">
        <v>230</v>
      </c>
      <c r="G65" s="3" t="s">
        <v>38</v>
      </c>
      <c r="H65" s="3" t="s">
        <v>128</v>
      </c>
    </row>
    <row r="66" spans="1:8" ht="28.8" x14ac:dyDescent="0.3">
      <c r="A66" s="3">
        <v>12</v>
      </c>
      <c r="B66" s="3" t="str">
        <f>("16260")</f>
        <v>16260</v>
      </c>
      <c r="C66" s="3" t="s">
        <v>88</v>
      </c>
      <c r="D66" s="3" t="s">
        <v>178</v>
      </c>
      <c r="E66" s="3" t="s">
        <v>199</v>
      </c>
      <c r="F66" s="3" t="s">
        <v>208</v>
      </c>
      <c r="G66" s="3" t="s">
        <v>12</v>
      </c>
      <c r="H66" s="3" t="s">
        <v>128</v>
      </c>
    </row>
    <row r="67" spans="1:8" ht="28.8" x14ac:dyDescent="0.3">
      <c r="A67" s="3">
        <v>201</v>
      </c>
      <c r="B67" s="3" t="str">
        <f>("186086")</f>
        <v>186086</v>
      </c>
      <c r="C67" s="3" t="s">
        <v>202</v>
      </c>
      <c r="D67" s="3" t="s">
        <v>231</v>
      </c>
      <c r="E67" s="3" t="s">
        <v>199</v>
      </c>
      <c r="F67" s="3" t="s">
        <v>232</v>
      </c>
      <c r="G67" s="3" t="s">
        <v>38</v>
      </c>
      <c r="H67" s="3" t="s">
        <v>114</v>
      </c>
    </row>
    <row r="68" spans="1:8" ht="28.8" x14ac:dyDescent="0.3">
      <c r="A68" s="3">
        <v>195</v>
      </c>
      <c r="B68" s="3" t="str">
        <f>("160398")</f>
        <v>160398</v>
      </c>
      <c r="C68" s="3" t="s">
        <v>142</v>
      </c>
      <c r="D68" s="3" t="s">
        <v>9</v>
      </c>
      <c r="E68" s="3" t="s">
        <v>199</v>
      </c>
      <c r="F68" s="3" t="s">
        <v>56</v>
      </c>
      <c r="G68" s="3" t="s">
        <v>233</v>
      </c>
      <c r="H68" s="3" t="s">
        <v>128</v>
      </c>
    </row>
    <row r="69" spans="1:8" ht="28.8" x14ac:dyDescent="0.3">
      <c r="A69" s="3">
        <v>69</v>
      </c>
      <c r="B69" s="3" t="str">
        <f>("89826")</f>
        <v>89826</v>
      </c>
      <c r="C69" s="3" t="s">
        <v>234</v>
      </c>
      <c r="D69" s="3" t="s">
        <v>235</v>
      </c>
      <c r="E69" s="3" t="s">
        <v>199</v>
      </c>
      <c r="F69" s="3" t="s">
        <v>236</v>
      </c>
      <c r="G69" s="3" t="s">
        <v>237</v>
      </c>
      <c r="H69" s="3" t="s">
        <v>213</v>
      </c>
    </row>
    <row r="70" spans="1:8" ht="28.8" x14ac:dyDescent="0.3">
      <c r="A70" s="3">
        <v>101</v>
      </c>
      <c r="B70" s="3" t="str">
        <f>("105861")</f>
        <v>105861</v>
      </c>
      <c r="C70" s="3" t="s">
        <v>42</v>
      </c>
      <c r="D70" s="3" t="s">
        <v>238</v>
      </c>
      <c r="E70" s="3" t="s">
        <v>199</v>
      </c>
      <c r="F70" s="3" t="s">
        <v>239</v>
      </c>
      <c r="G70" s="3" t="s">
        <v>240</v>
      </c>
      <c r="H70" s="3" t="s">
        <v>241</v>
      </c>
    </row>
    <row r="71" spans="1:8" ht="28.8" x14ac:dyDescent="0.3">
      <c r="A71" s="3">
        <v>27</v>
      </c>
      <c r="B71" s="3" t="str">
        <f>("183335")</f>
        <v>183335</v>
      </c>
      <c r="C71" s="3" t="s">
        <v>166</v>
      </c>
      <c r="D71" s="3" t="s">
        <v>242</v>
      </c>
      <c r="E71" s="3" t="s">
        <v>199</v>
      </c>
      <c r="F71" s="3" t="s">
        <v>212</v>
      </c>
      <c r="G71" s="3" t="s">
        <v>38</v>
      </c>
      <c r="H71" s="3" t="s">
        <v>14</v>
      </c>
    </row>
    <row r="72" spans="1:8" ht="28.8" x14ac:dyDescent="0.3">
      <c r="A72" s="3">
        <v>44</v>
      </c>
      <c r="B72" s="3" t="str">
        <f>("11804")</f>
        <v>11804</v>
      </c>
      <c r="C72" s="3" t="s">
        <v>243</v>
      </c>
      <c r="D72" s="3" t="s">
        <v>244</v>
      </c>
      <c r="E72" s="3" t="s">
        <v>199</v>
      </c>
      <c r="F72" s="3" t="s">
        <v>245</v>
      </c>
      <c r="G72" s="3" t="s">
        <v>246</v>
      </c>
      <c r="H72" s="3" t="s">
        <v>247</v>
      </c>
    </row>
    <row r="73" spans="1:8" ht="28.8" x14ac:dyDescent="0.3">
      <c r="A73" s="3">
        <v>117</v>
      </c>
      <c r="B73" s="3" t="str">
        <f>("10443")</f>
        <v>10443</v>
      </c>
      <c r="C73" s="3" t="s">
        <v>249</v>
      </c>
      <c r="D73" s="3" t="s">
        <v>250</v>
      </c>
      <c r="E73" s="3" t="s">
        <v>199</v>
      </c>
      <c r="F73" s="3" t="s">
        <v>251</v>
      </c>
      <c r="G73" s="3" t="s">
        <v>57</v>
      </c>
      <c r="H73" s="3" t="s">
        <v>71</v>
      </c>
    </row>
    <row r="74" spans="1:8" ht="28.8" x14ac:dyDescent="0.3">
      <c r="A74" s="3">
        <v>178</v>
      </c>
      <c r="B74" s="3" t="str">
        <f>("41797")</f>
        <v>41797</v>
      </c>
      <c r="C74" s="3" t="s">
        <v>42</v>
      </c>
      <c r="D74" s="3" t="s">
        <v>98</v>
      </c>
      <c r="E74" s="3" t="s">
        <v>199</v>
      </c>
      <c r="F74" s="3" t="s">
        <v>60</v>
      </c>
      <c r="G74" s="3" t="s">
        <v>108</v>
      </c>
      <c r="H74" s="3" t="s">
        <v>252</v>
      </c>
    </row>
    <row r="75" spans="1:8" ht="28.8" x14ac:dyDescent="0.3">
      <c r="A75" s="3">
        <v>90</v>
      </c>
      <c r="B75" s="3" t="str">
        <f>("10809")</f>
        <v>10809</v>
      </c>
      <c r="C75" s="3" t="s">
        <v>120</v>
      </c>
      <c r="D75" s="3" t="s">
        <v>253</v>
      </c>
      <c r="E75" s="3" t="s">
        <v>199</v>
      </c>
      <c r="F75" s="3" t="s">
        <v>254</v>
      </c>
      <c r="G75" s="3" t="s">
        <v>38</v>
      </c>
      <c r="H75" s="3" t="s">
        <v>255</v>
      </c>
    </row>
    <row r="76" spans="1:8" ht="28.8" x14ac:dyDescent="0.3">
      <c r="A76" s="3">
        <v>186</v>
      </c>
      <c r="B76" s="3" t="str">
        <f>("113665")</f>
        <v>113665</v>
      </c>
      <c r="C76" s="3" t="s">
        <v>88</v>
      </c>
      <c r="D76" s="3" t="s">
        <v>256</v>
      </c>
      <c r="E76" s="3" t="s">
        <v>199</v>
      </c>
      <c r="F76" s="3" t="s">
        <v>257</v>
      </c>
      <c r="G76" s="3" t="s">
        <v>258</v>
      </c>
      <c r="H76" s="3" t="s">
        <v>87</v>
      </c>
    </row>
    <row r="77" spans="1:8" ht="28.8" x14ac:dyDescent="0.3">
      <c r="A77" s="3">
        <v>105</v>
      </c>
      <c r="B77" s="3" t="str">
        <f>("142987")</f>
        <v>142987</v>
      </c>
      <c r="C77" s="3" t="s">
        <v>259</v>
      </c>
      <c r="D77" s="3" t="s">
        <v>260</v>
      </c>
      <c r="E77" s="3" t="s">
        <v>199</v>
      </c>
      <c r="F77" s="3" t="s">
        <v>261</v>
      </c>
      <c r="G77" s="3" t="s">
        <v>12</v>
      </c>
      <c r="H77" s="3" t="s">
        <v>39</v>
      </c>
    </row>
    <row r="78" spans="1:8" ht="28.8" x14ac:dyDescent="0.3">
      <c r="A78" s="3">
        <v>32</v>
      </c>
      <c r="B78" s="3" t="str">
        <f>("132313")</f>
        <v>132313</v>
      </c>
      <c r="C78" s="3" t="s">
        <v>142</v>
      </c>
      <c r="D78" s="3" t="s">
        <v>262</v>
      </c>
      <c r="E78" s="3" t="s">
        <v>199</v>
      </c>
      <c r="F78" s="3" t="s">
        <v>263</v>
      </c>
      <c r="G78" s="3" t="s">
        <v>12</v>
      </c>
      <c r="H78" s="3" t="s">
        <v>80</v>
      </c>
    </row>
    <row r="79" spans="1:8" ht="28.8" x14ac:dyDescent="0.3">
      <c r="A79" s="3">
        <v>73</v>
      </c>
      <c r="B79" s="3" t="str">
        <f>("178920")</f>
        <v>178920</v>
      </c>
      <c r="C79" s="3" t="s">
        <v>264</v>
      </c>
      <c r="D79" s="3" t="s">
        <v>265</v>
      </c>
      <c r="E79" s="3" t="s">
        <v>199</v>
      </c>
      <c r="F79" s="3" t="s">
        <v>266</v>
      </c>
      <c r="G79" s="3" t="s">
        <v>12</v>
      </c>
      <c r="H79" s="3" t="s">
        <v>61</v>
      </c>
    </row>
    <row r="80" spans="1:8" ht="28.8" x14ac:dyDescent="0.3">
      <c r="A80" s="3">
        <v>129</v>
      </c>
      <c r="B80" s="3" t="str">
        <f>("100112")</f>
        <v>100112</v>
      </c>
      <c r="C80" s="3" t="s">
        <v>267</v>
      </c>
      <c r="D80" s="3" t="s">
        <v>268</v>
      </c>
      <c r="E80" s="3" t="s">
        <v>199</v>
      </c>
      <c r="F80" s="3" t="s">
        <v>37</v>
      </c>
      <c r="G80" s="3" t="s">
        <v>138</v>
      </c>
      <c r="H80" s="3" t="s">
        <v>39</v>
      </c>
    </row>
    <row r="81" spans="1:8" ht="28.8" x14ac:dyDescent="0.3">
      <c r="A81" s="3">
        <v>218</v>
      </c>
      <c r="B81" s="3" t="str">
        <f>("156826")</f>
        <v>156826</v>
      </c>
      <c r="C81" s="3" t="s">
        <v>25</v>
      </c>
      <c r="D81" s="3" t="s">
        <v>269</v>
      </c>
      <c r="E81" s="3" t="s">
        <v>199</v>
      </c>
      <c r="F81" s="3" t="s">
        <v>270</v>
      </c>
      <c r="G81" s="3" t="s">
        <v>49</v>
      </c>
      <c r="H81" s="3" t="s">
        <v>271</v>
      </c>
    </row>
    <row r="82" spans="1:8" ht="28.8" x14ac:dyDescent="0.3">
      <c r="A82" s="3">
        <v>233</v>
      </c>
      <c r="B82" s="3" t="str">
        <f>("193608")</f>
        <v>193608</v>
      </c>
      <c r="C82" s="3" t="s">
        <v>142</v>
      </c>
      <c r="D82" s="3" t="s">
        <v>231</v>
      </c>
      <c r="E82" s="3" t="s">
        <v>199</v>
      </c>
      <c r="F82" s="3" t="s">
        <v>272</v>
      </c>
      <c r="G82" s="3" t="s">
        <v>38</v>
      </c>
      <c r="H82" s="3" t="s">
        <v>273</v>
      </c>
    </row>
    <row r="83" spans="1:8" ht="28.8" x14ac:dyDescent="0.3">
      <c r="A83" s="3">
        <v>61</v>
      </c>
      <c r="B83" s="3" t="str">
        <f>("20673")</f>
        <v>20673</v>
      </c>
      <c r="C83" s="3" t="s">
        <v>274</v>
      </c>
      <c r="D83" s="3" t="s">
        <v>275</v>
      </c>
      <c r="E83" s="3" t="s">
        <v>199</v>
      </c>
      <c r="F83" s="3" t="s">
        <v>276</v>
      </c>
      <c r="G83" s="3" t="str">
        <f>("175, ")</f>
        <v xml:space="preserve">175, </v>
      </c>
      <c r="H83" s="3" t="s">
        <v>87</v>
      </c>
    </row>
    <row r="84" spans="1:8" ht="28.8" x14ac:dyDescent="0.3">
      <c r="A84" s="3">
        <v>104</v>
      </c>
      <c r="B84" s="3" t="str">
        <f>("91424")</f>
        <v>91424</v>
      </c>
      <c r="C84" s="3" t="s">
        <v>142</v>
      </c>
      <c r="D84" s="3" t="s">
        <v>36</v>
      </c>
      <c r="E84" s="3" t="s">
        <v>199</v>
      </c>
      <c r="F84" s="3" t="s">
        <v>219</v>
      </c>
      <c r="G84" s="3" t="s">
        <v>174</v>
      </c>
      <c r="H84" s="3" t="s">
        <v>176</v>
      </c>
    </row>
    <row r="85" spans="1:8" ht="28.8" x14ac:dyDescent="0.3">
      <c r="A85" s="3">
        <v>126</v>
      </c>
      <c r="B85" s="3" t="str">
        <f>("67071")</f>
        <v>67071</v>
      </c>
      <c r="C85" s="3" t="s">
        <v>277</v>
      </c>
      <c r="D85" s="3" t="s">
        <v>278</v>
      </c>
      <c r="E85" s="3" t="s">
        <v>199</v>
      </c>
      <c r="F85" s="3" t="s">
        <v>279</v>
      </c>
      <c r="G85" s="3" t="s">
        <v>38</v>
      </c>
      <c r="H85" s="3" t="s">
        <v>280</v>
      </c>
    </row>
    <row r="86" spans="1:8" ht="28.8" x14ac:dyDescent="0.3">
      <c r="A86" s="3">
        <v>13</v>
      </c>
      <c r="B86" s="3" t="str">
        <f>("198352")</f>
        <v>198352</v>
      </c>
      <c r="C86" s="3" t="s">
        <v>88</v>
      </c>
      <c r="D86" s="3" t="s">
        <v>129</v>
      </c>
      <c r="E86" s="3" t="s">
        <v>199</v>
      </c>
      <c r="F86" s="3" t="s">
        <v>281</v>
      </c>
      <c r="G86" s="3" t="s">
        <v>282</v>
      </c>
      <c r="H86" s="3" t="s">
        <v>283</v>
      </c>
    </row>
    <row r="87" spans="1:8" ht="28.8" x14ac:dyDescent="0.3">
      <c r="A87" s="3">
        <v>71</v>
      </c>
      <c r="B87" s="3" t="str">
        <f>("10750")</f>
        <v>10750</v>
      </c>
      <c r="C87" s="3" t="s">
        <v>284</v>
      </c>
      <c r="D87" s="3" t="s">
        <v>285</v>
      </c>
      <c r="E87" s="3" t="s">
        <v>199</v>
      </c>
      <c r="F87" s="3" t="s">
        <v>286</v>
      </c>
      <c r="G87" s="3" t="s">
        <v>287</v>
      </c>
      <c r="H87" s="3" t="s">
        <v>248</v>
      </c>
    </row>
    <row r="88" spans="1:8" ht="28.8" x14ac:dyDescent="0.3">
      <c r="A88" s="3">
        <v>139</v>
      </c>
      <c r="B88" s="3" t="str">
        <f>("6258")</f>
        <v>6258</v>
      </c>
      <c r="C88" s="3" t="s">
        <v>288</v>
      </c>
      <c r="D88" s="3" t="s">
        <v>191</v>
      </c>
      <c r="E88" s="3" t="s">
        <v>199</v>
      </c>
      <c r="F88" s="3" t="s">
        <v>289</v>
      </c>
      <c r="G88" s="3" t="s">
        <v>12</v>
      </c>
      <c r="H88" s="3" t="s">
        <v>71</v>
      </c>
    </row>
    <row r="89" spans="1:8" ht="28.8" x14ac:dyDescent="0.3">
      <c r="A89" s="3">
        <v>150</v>
      </c>
      <c r="B89" s="3" t="str">
        <f>("142679")</f>
        <v>142679</v>
      </c>
      <c r="C89" s="3" t="s">
        <v>277</v>
      </c>
      <c r="D89" s="3" t="s">
        <v>290</v>
      </c>
      <c r="E89" s="3" t="s">
        <v>199</v>
      </c>
      <c r="F89" s="3" t="s">
        <v>291</v>
      </c>
      <c r="G89" s="3" t="s">
        <v>12</v>
      </c>
      <c r="H89" s="3" t="s">
        <v>71</v>
      </c>
    </row>
    <row r="90" spans="1:8" ht="28.8" x14ac:dyDescent="0.3">
      <c r="A90" s="3">
        <v>29</v>
      </c>
      <c r="B90" s="3" t="str">
        <f>("139832")</f>
        <v>139832</v>
      </c>
      <c r="C90" s="3" t="s">
        <v>293</v>
      </c>
      <c r="D90" s="3" t="s">
        <v>294</v>
      </c>
      <c r="E90" s="3" t="s">
        <v>199</v>
      </c>
      <c r="F90" s="3" t="s">
        <v>37</v>
      </c>
      <c r="G90" s="3" t="s">
        <v>33</v>
      </c>
      <c r="H90" s="3" t="s">
        <v>39</v>
      </c>
    </row>
    <row r="91" spans="1:8" ht="28.8" x14ac:dyDescent="0.3">
      <c r="A91" s="3">
        <v>229</v>
      </c>
      <c r="B91" s="3" t="str">
        <f>("160184")</f>
        <v>160184</v>
      </c>
      <c r="C91" s="3" t="s">
        <v>75</v>
      </c>
      <c r="D91" s="3" t="s">
        <v>295</v>
      </c>
      <c r="E91" s="3" t="s">
        <v>199</v>
      </c>
      <c r="F91" s="3" t="s">
        <v>296</v>
      </c>
      <c r="G91" s="3" t="s">
        <v>297</v>
      </c>
      <c r="H91" s="3" t="s">
        <v>176</v>
      </c>
    </row>
    <row r="92" spans="1:8" ht="28.8" x14ac:dyDescent="0.3">
      <c r="A92" s="3">
        <v>224</v>
      </c>
      <c r="B92" s="3" t="str">
        <f>("18681")</f>
        <v>18681</v>
      </c>
      <c r="C92" s="3" t="s">
        <v>166</v>
      </c>
      <c r="D92" s="3" t="s">
        <v>63</v>
      </c>
      <c r="E92" s="3" t="s">
        <v>199</v>
      </c>
      <c r="F92" s="3" t="s">
        <v>64</v>
      </c>
      <c r="G92" s="3" t="s">
        <v>19</v>
      </c>
      <c r="H92" s="3" t="s">
        <v>65</v>
      </c>
    </row>
    <row r="93" spans="1:8" ht="28.8" x14ac:dyDescent="0.3">
      <c r="A93" s="3">
        <v>6</v>
      </c>
      <c r="B93" s="3" t="str">
        <f>("69274")</f>
        <v>69274</v>
      </c>
      <c r="C93" s="3" t="s">
        <v>25</v>
      </c>
      <c r="D93" s="3" t="s">
        <v>298</v>
      </c>
      <c r="E93" s="3" t="s">
        <v>199</v>
      </c>
      <c r="F93" s="3" t="s">
        <v>299</v>
      </c>
      <c r="G93" s="3" t="s">
        <v>237</v>
      </c>
      <c r="H93" s="3" t="s">
        <v>76</v>
      </c>
    </row>
    <row r="94" spans="1:8" ht="28.8" x14ac:dyDescent="0.3">
      <c r="A94" s="3">
        <v>1</v>
      </c>
      <c r="B94" s="3" t="str">
        <f>("157718")</f>
        <v>157718</v>
      </c>
      <c r="C94" s="3" t="s">
        <v>225</v>
      </c>
      <c r="D94" s="3" t="s">
        <v>300</v>
      </c>
      <c r="E94" s="3" t="s">
        <v>199</v>
      </c>
      <c r="F94" s="3" t="s">
        <v>301</v>
      </c>
      <c r="G94" s="3" t="s">
        <v>67</v>
      </c>
      <c r="H94" s="3" t="s">
        <v>176</v>
      </c>
    </row>
    <row r="95" spans="1:8" ht="28.8" x14ac:dyDescent="0.3">
      <c r="A95" s="3">
        <v>237</v>
      </c>
      <c r="B95" s="3" t="str">
        <f>("71972")</f>
        <v>71972</v>
      </c>
      <c r="C95" s="3" t="s">
        <v>302</v>
      </c>
      <c r="D95" s="3" t="s">
        <v>303</v>
      </c>
      <c r="E95" s="3" t="s">
        <v>199</v>
      </c>
      <c r="F95" s="3" t="s">
        <v>291</v>
      </c>
      <c r="G95" s="3" t="s">
        <v>174</v>
      </c>
      <c r="H95" s="3" t="s">
        <v>304</v>
      </c>
    </row>
    <row r="96" spans="1:8" ht="28.8" x14ac:dyDescent="0.3">
      <c r="A96" s="3">
        <v>62</v>
      </c>
      <c r="B96" s="3" t="str">
        <f>("80673")</f>
        <v>80673</v>
      </c>
      <c r="C96" s="3" t="s">
        <v>159</v>
      </c>
      <c r="D96" s="3" t="s">
        <v>305</v>
      </c>
      <c r="E96" s="3" t="s">
        <v>199</v>
      </c>
      <c r="F96" s="3" t="s">
        <v>91</v>
      </c>
      <c r="G96" s="3" t="s">
        <v>306</v>
      </c>
      <c r="H96" s="3" t="s">
        <v>220</v>
      </c>
    </row>
    <row r="97" spans="1:8" ht="28.8" x14ac:dyDescent="0.3">
      <c r="A97" s="3">
        <v>220</v>
      </c>
      <c r="B97" s="3" t="str">
        <f>("75821")</f>
        <v>75821</v>
      </c>
      <c r="C97" s="3" t="s">
        <v>130</v>
      </c>
      <c r="D97" s="3" t="s">
        <v>104</v>
      </c>
      <c r="E97" s="3" t="s">
        <v>199</v>
      </c>
      <c r="F97" s="3" t="s">
        <v>307</v>
      </c>
      <c r="G97" s="3" t="s">
        <v>12</v>
      </c>
      <c r="H97" s="3" t="s">
        <v>24</v>
      </c>
    </row>
    <row r="98" spans="1:8" ht="28.8" x14ac:dyDescent="0.3">
      <c r="A98" s="3">
        <v>79</v>
      </c>
      <c r="B98" s="3" t="str">
        <f>("157617")</f>
        <v>157617</v>
      </c>
      <c r="C98" s="3" t="s">
        <v>308</v>
      </c>
      <c r="D98" s="3" t="s">
        <v>309</v>
      </c>
      <c r="E98" s="3" t="s">
        <v>199</v>
      </c>
      <c r="F98" s="3" t="s">
        <v>310</v>
      </c>
      <c r="G98" s="3" t="s">
        <v>311</v>
      </c>
      <c r="H98" s="3" t="s">
        <v>312</v>
      </c>
    </row>
    <row r="99" spans="1:8" ht="28.8" x14ac:dyDescent="0.3">
      <c r="A99" s="3">
        <v>121</v>
      </c>
      <c r="B99" s="3" t="str">
        <f>("188407")</f>
        <v>188407</v>
      </c>
      <c r="C99" s="3" t="s">
        <v>313</v>
      </c>
      <c r="D99" s="3" t="s">
        <v>55</v>
      </c>
      <c r="E99" s="3" t="s">
        <v>199</v>
      </c>
      <c r="F99" s="3" t="s">
        <v>314</v>
      </c>
      <c r="G99" s="3" t="s">
        <v>12</v>
      </c>
      <c r="H99" s="3" t="s">
        <v>119</v>
      </c>
    </row>
    <row r="100" spans="1:8" ht="28.8" x14ac:dyDescent="0.3">
      <c r="A100" s="3">
        <v>41</v>
      </c>
      <c r="B100" s="3" t="str">
        <f>("138176")</f>
        <v>138176</v>
      </c>
      <c r="C100" s="3" t="s">
        <v>302</v>
      </c>
      <c r="D100" s="3" t="s">
        <v>298</v>
      </c>
      <c r="E100" s="3" t="s">
        <v>199</v>
      </c>
      <c r="F100" s="3" t="s">
        <v>60</v>
      </c>
      <c r="G100" s="3" t="s">
        <v>38</v>
      </c>
      <c r="H100" s="3" t="s">
        <v>61</v>
      </c>
    </row>
    <row r="101" spans="1:8" ht="28.8" x14ac:dyDescent="0.3">
      <c r="A101" s="3">
        <v>9</v>
      </c>
      <c r="B101" s="3" t="str">
        <f>("94267")</f>
        <v>94267</v>
      </c>
      <c r="C101" s="3" t="s">
        <v>315</v>
      </c>
      <c r="D101" s="3" t="s">
        <v>36</v>
      </c>
      <c r="E101" s="3" t="s">
        <v>199</v>
      </c>
      <c r="F101" s="3" t="s">
        <v>316</v>
      </c>
      <c r="G101" s="3" t="s">
        <v>19</v>
      </c>
      <c r="H101" s="3" t="s">
        <v>20</v>
      </c>
    </row>
    <row r="102" spans="1:8" ht="28.8" x14ac:dyDescent="0.3">
      <c r="A102" s="3">
        <v>68</v>
      </c>
      <c r="B102" s="3" t="str">
        <f>("19975")</f>
        <v>19975</v>
      </c>
      <c r="C102" s="3" t="s">
        <v>221</v>
      </c>
      <c r="D102" s="3" t="s">
        <v>317</v>
      </c>
      <c r="E102" s="3" t="s">
        <v>199</v>
      </c>
      <c r="F102" s="3" t="s">
        <v>208</v>
      </c>
      <c r="G102" s="3" t="s">
        <v>12</v>
      </c>
      <c r="H102" s="3" t="s">
        <v>128</v>
      </c>
    </row>
    <row r="103" spans="1:8" ht="28.8" x14ac:dyDescent="0.3">
      <c r="A103" s="3">
        <v>149</v>
      </c>
      <c r="B103" s="3" t="str">
        <f>("112584")</f>
        <v>112584</v>
      </c>
      <c r="C103" s="3" t="s">
        <v>142</v>
      </c>
      <c r="D103" s="3" t="s">
        <v>318</v>
      </c>
      <c r="E103" s="3" t="s">
        <v>199</v>
      </c>
      <c r="F103" s="3" t="s">
        <v>319</v>
      </c>
      <c r="G103" s="3" t="s">
        <v>49</v>
      </c>
      <c r="H103" s="3" t="s">
        <v>141</v>
      </c>
    </row>
    <row r="104" spans="1:8" ht="28.8" x14ac:dyDescent="0.3">
      <c r="A104" s="3">
        <v>167</v>
      </c>
      <c r="B104" s="3" t="str">
        <f>("188907")</f>
        <v>188907</v>
      </c>
      <c r="C104" s="3" t="s">
        <v>100</v>
      </c>
      <c r="D104" s="3" t="s">
        <v>320</v>
      </c>
      <c r="E104" s="3" t="s">
        <v>199</v>
      </c>
      <c r="F104" s="3" t="s">
        <v>91</v>
      </c>
      <c r="G104" s="3" t="s">
        <v>174</v>
      </c>
      <c r="H104" s="3" t="s">
        <v>176</v>
      </c>
    </row>
    <row r="105" spans="1:8" ht="28.8" x14ac:dyDescent="0.3">
      <c r="A105" s="3">
        <v>184</v>
      </c>
      <c r="B105" s="3" t="str">
        <f>("144045")</f>
        <v>144045</v>
      </c>
      <c r="C105" s="3" t="s">
        <v>42</v>
      </c>
      <c r="D105" s="3" t="s">
        <v>321</v>
      </c>
      <c r="E105" s="3" t="s">
        <v>199</v>
      </c>
      <c r="F105" s="3" t="s">
        <v>60</v>
      </c>
      <c r="G105" s="3" t="s">
        <v>322</v>
      </c>
      <c r="H105" s="3" t="s">
        <v>61</v>
      </c>
    </row>
    <row r="106" spans="1:8" ht="28.8" x14ac:dyDescent="0.3">
      <c r="A106" s="3">
        <v>26</v>
      </c>
      <c r="B106" s="3" t="str">
        <f>("199496")</f>
        <v>199496</v>
      </c>
      <c r="C106" s="3" t="s">
        <v>323</v>
      </c>
      <c r="D106" s="3" t="s">
        <v>294</v>
      </c>
      <c r="E106" s="3" t="s">
        <v>199</v>
      </c>
      <c r="F106" s="3" t="s">
        <v>37</v>
      </c>
      <c r="G106" s="3" t="s">
        <v>174</v>
      </c>
      <c r="H106" s="3" t="s">
        <v>39</v>
      </c>
    </row>
    <row r="107" spans="1:8" ht="28.8" x14ac:dyDescent="0.3">
      <c r="A107" s="3">
        <v>230</v>
      </c>
      <c r="B107" s="3" t="str">
        <f>("138698")</f>
        <v>138698</v>
      </c>
      <c r="C107" s="3" t="s">
        <v>324</v>
      </c>
      <c r="D107" s="3" t="s">
        <v>325</v>
      </c>
      <c r="E107" s="3" t="s">
        <v>199</v>
      </c>
      <c r="F107" s="3" t="s">
        <v>326</v>
      </c>
      <c r="G107" s="3" t="s">
        <v>19</v>
      </c>
      <c r="H107" s="3" t="s">
        <v>213</v>
      </c>
    </row>
    <row r="108" spans="1:8" ht="28.8" x14ac:dyDescent="0.3">
      <c r="A108" s="3">
        <v>151</v>
      </c>
      <c r="B108" s="3" t="str">
        <f>("154744")</f>
        <v>154744</v>
      </c>
      <c r="C108" s="3" t="s">
        <v>327</v>
      </c>
      <c r="D108" s="3" t="s">
        <v>328</v>
      </c>
      <c r="E108" s="3" t="s">
        <v>199</v>
      </c>
      <c r="F108" s="3" t="s">
        <v>329</v>
      </c>
      <c r="G108" s="3" t="s">
        <v>38</v>
      </c>
      <c r="H108" s="3" t="s">
        <v>14</v>
      </c>
    </row>
    <row r="109" spans="1:8" ht="28.8" x14ac:dyDescent="0.3">
      <c r="A109" s="3">
        <v>66</v>
      </c>
      <c r="B109" s="3" t="str">
        <f>("79941")</f>
        <v>79941</v>
      </c>
      <c r="C109" s="3" t="s">
        <v>51</v>
      </c>
      <c r="D109" s="3" t="s">
        <v>330</v>
      </c>
      <c r="E109" s="3" t="s">
        <v>199</v>
      </c>
      <c r="F109" s="3"/>
      <c r="G109" s="3" t="s">
        <v>12</v>
      </c>
      <c r="H109" s="3" t="s">
        <v>331</v>
      </c>
    </row>
    <row r="110" spans="1:8" ht="28.8" x14ac:dyDescent="0.3">
      <c r="A110" s="3">
        <v>51</v>
      </c>
      <c r="B110" s="3" t="str">
        <f>("90194")</f>
        <v>90194</v>
      </c>
      <c r="C110" s="3" t="s">
        <v>332</v>
      </c>
      <c r="D110" s="3" t="s">
        <v>333</v>
      </c>
      <c r="E110" s="3" t="s">
        <v>199</v>
      </c>
      <c r="F110" s="3" t="s">
        <v>227</v>
      </c>
      <c r="G110" s="3" t="s">
        <v>12</v>
      </c>
      <c r="H110" s="3" t="s">
        <v>334</v>
      </c>
    </row>
    <row r="111" spans="1:8" ht="28.8" x14ac:dyDescent="0.3">
      <c r="A111" s="3">
        <v>133</v>
      </c>
      <c r="B111" s="3" t="str">
        <f>("166361")</f>
        <v>166361</v>
      </c>
      <c r="C111" s="3" t="s">
        <v>335</v>
      </c>
      <c r="D111" s="3" t="s">
        <v>336</v>
      </c>
      <c r="E111" s="3" t="s">
        <v>199</v>
      </c>
      <c r="F111" s="3" t="s">
        <v>337</v>
      </c>
      <c r="G111" s="3" t="s">
        <v>12</v>
      </c>
      <c r="H111" s="3" t="s">
        <v>338</v>
      </c>
    </row>
    <row r="112" spans="1:8" ht="28.8" x14ac:dyDescent="0.3">
      <c r="A112" s="3">
        <v>180</v>
      </c>
      <c r="B112" s="3" t="str">
        <f>("154534")</f>
        <v>154534</v>
      </c>
      <c r="C112" s="3" t="s">
        <v>339</v>
      </c>
      <c r="D112" s="3" t="s">
        <v>340</v>
      </c>
      <c r="E112" s="3" t="s">
        <v>199</v>
      </c>
      <c r="F112" s="3" t="s">
        <v>341</v>
      </c>
      <c r="G112" s="3" t="s">
        <v>12</v>
      </c>
      <c r="H112" s="3" t="s">
        <v>71</v>
      </c>
    </row>
    <row r="113" spans="1:8" ht="28.8" x14ac:dyDescent="0.3">
      <c r="A113" s="3">
        <v>11</v>
      </c>
      <c r="B113" s="3" t="str">
        <f>("137011")</f>
        <v>137011</v>
      </c>
      <c r="C113" s="3" t="s">
        <v>42</v>
      </c>
      <c r="D113" s="3" t="s">
        <v>342</v>
      </c>
      <c r="E113" s="3" t="s">
        <v>199</v>
      </c>
      <c r="F113" s="3" t="s">
        <v>60</v>
      </c>
      <c r="G113" s="3" t="s">
        <v>38</v>
      </c>
      <c r="H113" s="3" t="s">
        <v>61</v>
      </c>
    </row>
    <row r="114" spans="1:8" ht="28.8" x14ac:dyDescent="0.3">
      <c r="A114" s="3">
        <v>173</v>
      </c>
      <c r="B114" s="3" t="str">
        <f>("140159")</f>
        <v>140159</v>
      </c>
      <c r="C114" s="3" t="s">
        <v>343</v>
      </c>
      <c r="D114" s="3" t="s">
        <v>294</v>
      </c>
      <c r="E114" s="3" t="s">
        <v>199</v>
      </c>
      <c r="F114" s="3" t="s">
        <v>37</v>
      </c>
      <c r="G114" s="3" t="s">
        <v>297</v>
      </c>
      <c r="H114" s="3" t="s">
        <v>39</v>
      </c>
    </row>
    <row r="115" spans="1:8" ht="28.8" x14ac:dyDescent="0.3">
      <c r="A115" s="3">
        <v>152</v>
      </c>
      <c r="B115" s="3" t="str">
        <f>("147758")</f>
        <v>147758</v>
      </c>
      <c r="C115" s="3" t="s">
        <v>62</v>
      </c>
      <c r="D115" s="3" t="s">
        <v>344</v>
      </c>
      <c r="E115" s="3" t="s">
        <v>199</v>
      </c>
      <c r="F115" s="3" t="s">
        <v>126</v>
      </c>
      <c r="G115" s="3" t="s">
        <v>45</v>
      </c>
      <c r="H115" s="3" t="s">
        <v>87</v>
      </c>
    </row>
    <row r="116" spans="1:8" ht="28.8" x14ac:dyDescent="0.3">
      <c r="A116" s="3">
        <v>19</v>
      </c>
      <c r="B116" s="3" t="str">
        <f>("169748")</f>
        <v>169748</v>
      </c>
      <c r="C116" s="3" t="s">
        <v>345</v>
      </c>
      <c r="D116" s="3" t="s">
        <v>346</v>
      </c>
      <c r="E116" s="3" t="s">
        <v>199</v>
      </c>
      <c r="F116" s="3" t="s">
        <v>286</v>
      </c>
      <c r="G116" s="3" t="s">
        <v>38</v>
      </c>
      <c r="H116" s="3" t="s">
        <v>347</v>
      </c>
    </row>
    <row r="117" spans="1:8" ht="28.8" x14ac:dyDescent="0.3">
      <c r="A117" s="3">
        <v>2</v>
      </c>
      <c r="B117" s="3" t="str">
        <f>("160468")</f>
        <v>160468</v>
      </c>
      <c r="C117" s="3" t="s">
        <v>348</v>
      </c>
      <c r="D117" s="3" t="s">
        <v>349</v>
      </c>
      <c r="E117" s="3" t="s">
        <v>199</v>
      </c>
      <c r="F117" s="3" t="s">
        <v>32</v>
      </c>
      <c r="G117" s="3" t="s">
        <v>38</v>
      </c>
      <c r="H117" s="3" t="s">
        <v>34</v>
      </c>
    </row>
    <row r="118" spans="1:8" ht="28.8" x14ac:dyDescent="0.3">
      <c r="A118" s="3">
        <v>202</v>
      </c>
      <c r="B118" s="3" t="str">
        <f>("39863")</f>
        <v>39863</v>
      </c>
      <c r="C118" s="3" t="s">
        <v>350</v>
      </c>
      <c r="D118" s="3" t="s">
        <v>351</v>
      </c>
      <c r="E118" s="3" t="s">
        <v>199</v>
      </c>
      <c r="F118" s="3" t="s">
        <v>126</v>
      </c>
      <c r="G118" s="3" t="s">
        <v>67</v>
      </c>
      <c r="H118" s="3" t="s">
        <v>213</v>
      </c>
    </row>
    <row r="119" spans="1:8" ht="28.8" x14ac:dyDescent="0.3">
      <c r="A119" s="3">
        <v>238</v>
      </c>
      <c r="B119" s="3" t="str">
        <f>("157024")</f>
        <v>157024</v>
      </c>
      <c r="C119" s="3" t="s">
        <v>130</v>
      </c>
      <c r="D119" s="3" t="s">
        <v>303</v>
      </c>
      <c r="E119" s="3" t="s">
        <v>199</v>
      </c>
      <c r="F119" s="3" t="s">
        <v>291</v>
      </c>
      <c r="G119" s="3" t="s">
        <v>12</v>
      </c>
      <c r="H119" s="3" t="s">
        <v>29</v>
      </c>
    </row>
    <row r="120" spans="1:8" ht="28.8" x14ac:dyDescent="0.3">
      <c r="A120" s="3">
        <v>111</v>
      </c>
      <c r="B120" s="3" t="str">
        <f>("23924")</f>
        <v>23924</v>
      </c>
      <c r="C120" s="3" t="s">
        <v>315</v>
      </c>
      <c r="D120" s="3" t="s">
        <v>352</v>
      </c>
      <c r="E120" s="3" t="s">
        <v>353</v>
      </c>
      <c r="F120" s="3" t="s">
        <v>126</v>
      </c>
      <c r="G120" s="3" t="s">
        <v>12</v>
      </c>
      <c r="H120" s="3" t="s">
        <v>141</v>
      </c>
    </row>
    <row r="121" spans="1:8" ht="28.8" x14ac:dyDescent="0.3">
      <c r="A121" s="3">
        <v>134</v>
      </c>
      <c r="B121" s="3" t="str">
        <f>("90891")</f>
        <v>90891</v>
      </c>
      <c r="C121" s="3" t="s">
        <v>42</v>
      </c>
      <c r="D121" s="3" t="s">
        <v>354</v>
      </c>
      <c r="E121" s="3" t="s">
        <v>353</v>
      </c>
      <c r="F121" s="3" t="s">
        <v>355</v>
      </c>
      <c r="G121" s="3" t="s">
        <v>12</v>
      </c>
      <c r="H121" s="3" t="s">
        <v>128</v>
      </c>
    </row>
    <row r="122" spans="1:8" ht="28.8" x14ac:dyDescent="0.3">
      <c r="A122" s="3">
        <v>114</v>
      </c>
      <c r="B122" s="3" t="str">
        <f>("100536")</f>
        <v>100536</v>
      </c>
      <c r="C122" s="3" t="s">
        <v>356</v>
      </c>
      <c r="D122" s="3" t="s">
        <v>55</v>
      </c>
      <c r="E122" s="3" t="s">
        <v>353</v>
      </c>
      <c r="F122" s="3" t="s">
        <v>86</v>
      </c>
      <c r="G122" s="3" t="s">
        <v>174</v>
      </c>
      <c r="H122" s="3" t="s">
        <v>141</v>
      </c>
    </row>
    <row r="123" spans="1:8" ht="28.8" x14ac:dyDescent="0.3">
      <c r="A123" s="3">
        <v>33</v>
      </c>
      <c r="B123" s="3" t="str">
        <f>("20573")</f>
        <v>20573</v>
      </c>
      <c r="C123" s="3" t="s">
        <v>134</v>
      </c>
      <c r="D123" s="3" t="s">
        <v>36</v>
      </c>
      <c r="E123" s="3" t="s">
        <v>353</v>
      </c>
      <c r="F123" s="3" t="s">
        <v>357</v>
      </c>
      <c r="G123" s="3" t="s">
        <v>205</v>
      </c>
      <c r="H123" s="3" t="s">
        <v>61</v>
      </c>
    </row>
    <row r="124" spans="1:8" ht="28.8" x14ac:dyDescent="0.3">
      <c r="A124" s="3">
        <v>48</v>
      </c>
      <c r="B124" s="3" t="str">
        <f>("63953")</f>
        <v>63953</v>
      </c>
      <c r="C124" s="3" t="s">
        <v>142</v>
      </c>
      <c r="D124" s="3" t="s">
        <v>358</v>
      </c>
      <c r="E124" s="3" t="s">
        <v>353</v>
      </c>
      <c r="F124" s="3" t="s">
        <v>359</v>
      </c>
      <c r="G124" s="3" t="s">
        <v>12</v>
      </c>
      <c r="H124" s="3" t="s">
        <v>71</v>
      </c>
    </row>
    <row r="125" spans="1:8" ht="28.8" x14ac:dyDescent="0.3">
      <c r="A125" s="3">
        <v>159</v>
      </c>
      <c r="B125" s="3" t="str">
        <f>("196953")</f>
        <v>196953</v>
      </c>
      <c r="C125" s="3" t="s">
        <v>130</v>
      </c>
      <c r="D125" s="3" t="s">
        <v>360</v>
      </c>
      <c r="E125" s="3" t="s">
        <v>353</v>
      </c>
      <c r="F125" s="3" t="s">
        <v>361</v>
      </c>
      <c r="G125" s="3" t="s">
        <v>108</v>
      </c>
      <c r="H125" s="3" t="s">
        <v>252</v>
      </c>
    </row>
    <row r="126" spans="1:8" ht="28.8" x14ac:dyDescent="0.3">
      <c r="A126" s="3">
        <v>219</v>
      </c>
      <c r="B126" s="3" t="str">
        <f>("155268")</f>
        <v>155268</v>
      </c>
      <c r="C126" s="3" t="s">
        <v>327</v>
      </c>
      <c r="D126" s="3" t="s">
        <v>362</v>
      </c>
      <c r="E126" s="3" t="s">
        <v>353</v>
      </c>
      <c r="F126" s="3" t="s">
        <v>363</v>
      </c>
      <c r="G126" s="3" t="s">
        <v>364</v>
      </c>
      <c r="H126" s="3" t="s">
        <v>87</v>
      </c>
    </row>
    <row r="127" spans="1:8" ht="28.8" x14ac:dyDescent="0.3">
      <c r="A127" s="3">
        <v>171</v>
      </c>
      <c r="B127" s="3" t="str">
        <f>("129655")</f>
        <v>129655</v>
      </c>
      <c r="C127" s="3" t="s">
        <v>75</v>
      </c>
      <c r="D127" s="3" t="s">
        <v>365</v>
      </c>
      <c r="E127" s="3" t="s">
        <v>353</v>
      </c>
      <c r="F127" s="3" t="s">
        <v>366</v>
      </c>
      <c r="G127" s="3" t="s">
        <v>367</v>
      </c>
      <c r="H127" s="3" t="s">
        <v>255</v>
      </c>
    </row>
    <row r="128" spans="1:8" ht="28.8" x14ac:dyDescent="0.3">
      <c r="A128" s="3">
        <v>158</v>
      </c>
      <c r="B128" s="3" t="str">
        <f>("135923")</f>
        <v>135923</v>
      </c>
      <c r="C128" s="3" t="s">
        <v>368</v>
      </c>
      <c r="D128" s="3" t="s">
        <v>369</v>
      </c>
      <c r="E128" s="3" t="s">
        <v>353</v>
      </c>
      <c r="F128" s="3" t="s">
        <v>208</v>
      </c>
      <c r="G128" s="3" t="s">
        <v>12</v>
      </c>
      <c r="H128" s="3" t="s">
        <v>128</v>
      </c>
    </row>
    <row r="129" spans="1:8" ht="28.8" x14ac:dyDescent="0.3">
      <c r="A129" s="3">
        <v>163</v>
      </c>
      <c r="B129" s="3" t="str">
        <f>("6622")</f>
        <v>6622</v>
      </c>
      <c r="C129" s="3" t="s">
        <v>75</v>
      </c>
      <c r="D129" s="3" t="s">
        <v>370</v>
      </c>
      <c r="E129" s="3" t="s">
        <v>353</v>
      </c>
      <c r="F129" s="3" t="s">
        <v>86</v>
      </c>
      <c r="G129" s="3" t="s">
        <v>282</v>
      </c>
      <c r="H129" s="3" t="s">
        <v>87</v>
      </c>
    </row>
    <row r="130" spans="1:8" ht="28.8" x14ac:dyDescent="0.3">
      <c r="A130" s="3">
        <v>188</v>
      </c>
      <c r="B130" s="3" t="str">
        <f>("9856")</f>
        <v>9856</v>
      </c>
      <c r="C130" s="3" t="s">
        <v>371</v>
      </c>
      <c r="D130" s="3" t="s">
        <v>160</v>
      </c>
      <c r="E130" s="3" t="s">
        <v>353</v>
      </c>
      <c r="F130" s="3" t="s">
        <v>372</v>
      </c>
      <c r="G130" s="3" t="s">
        <v>373</v>
      </c>
      <c r="H130" s="3" t="s">
        <v>103</v>
      </c>
    </row>
    <row r="131" spans="1:8" ht="28.8" x14ac:dyDescent="0.3">
      <c r="A131" s="3">
        <v>7</v>
      </c>
      <c r="B131" s="3" t="str">
        <f>("29629")</f>
        <v>29629</v>
      </c>
      <c r="C131" s="3" t="s">
        <v>374</v>
      </c>
      <c r="D131" s="3" t="s">
        <v>82</v>
      </c>
      <c r="E131" s="3" t="s">
        <v>353</v>
      </c>
      <c r="F131" s="3" t="s">
        <v>37</v>
      </c>
      <c r="G131" s="3" t="s">
        <v>12</v>
      </c>
      <c r="H131" s="3" t="s">
        <v>39</v>
      </c>
    </row>
    <row r="132" spans="1:8" ht="28.8" x14ac:dyDescent="0.3">
      <c r="A132" s="3">
        <v>140</v>
      </c>
      <c r="B132" s="3" t="str">
        <f>("162848")</f>
        <v>162848</v>
      </c>
      <c r="C132" s="3" t="s">
        <v>375</v>
      </c>
      <c r="D132" s="3" t="s">
        <v>376</v>
      </c>
      <c r="E132" s="3" t="s">
        <v>353</v>
      </c>
      <c r="F132" s="3" t="s">
        <v>37</v>
      </c>
      <c r="G132" s="3" t="s">
        <v>12</v>
      </c>
      <c r="H132" s="3" t="s">
        <v>39</v>
      </c>
    </row>
    <row r="133" spans="1:8" ht="28.8" x14ac:dyDescent="0.3">
      <c r="A133" s="3">
        <v>70</v>
      </c>
      <c r="B133" s="3" t="str">
        <f>("90194")</f>
        <v>90194</v>
      </c>
      <c r="C133" s="3" t="s">
        <v>332</v>
      </c>
      <c r="D133" s="3" t="s">
        <v>333</v>
      </c>
      <c r="E133" s="3" t="s">
        <v>353</v>
      </c>
      <c r="F133" s="3" t="s">
        <v>227</v>
      </c>
      <c r="G133" s="3" t="s">
        <v>12</v>
      </c>
      <c r="H133" s="3" t="s">
        <v>334</v>
      </c>
    </row>
    <row r="134" spans="1:8" ht="28.8" x14ac:dyDescent="0.3">
      <c r="A134" s="3">
        <v>198</v>
      </c>
      <c r="B134" s="3" t="str">
        <f>("7907")</f>
        <v>7907</v>
      </c>
      <c r="C134" s="3" t="s">
        <v>377</v>
      </c>
      <c r="D134" s="3" t="s">
        <v>378</v>
      </c>
      <c r="E134" s="3" t="s">
        <v>353</v>
      </c>
      <c r="F134" s="3" t="s">
        <v>379</v>
      </c>
      <c r="G134" s="3" t="s">
        <v>138</v>
      </c>
      <c r="H134" s="3" t="s">
        <v>71</v>
      </c>
    </row>
    <row r="135" spans="1:8" ht="28.8" x14ac:dyDescent="0.3">
      <c r="A135" s="3">
        <v>123</v>
      </c>
      <c r="B135" s="3" t="str">
        <f>("3376")</f>
        <v>3376</v>
      </c>
      <c r="C135" s="3" t="s">
        <v>380</v>
      </c>
      <c r="D135" s="3" t="s">
        <v>381</v>
      </c>
      <c r="E135" s="3" t="s">
        <v>353</v>
      </c>
      <c r="F135" s="3" t="s">
        <v>319</v>
      </c>
      <c r="G135" s="3" t="s">
        <v>13</v>
      </c>
      <c r="H135" s="3" t="s">
        <v>128</v>
      </c>
    </row>
    <row r="136" spans="1:8" ht="28.8" x14ac:dyDescent="0.3">
      <c r="A136" s="3">
        <v>142</v>
      </c>
      <c r="B136" s="3" t="str">
        <f>("17022")</f>
        <v>17022</v>
      </c>
      <c r="C136" s="3" t="s">
        <v>142</v>
      </c>
      <c r="D136" s="3" t="s">
        <v>382</v>
      </c>
      <c r="E136" s="3" t="s">
        <v>353</v>
      </c>
      <c r="F136" s="3" t="s">
        <v>383</v>
      </c>
      <c r="G136" s="3" t="s">
        <v>12</v>
      </c>
      <c r="H136" s="3" t="s">
        <v>71</v>
      </c>
    </row>
    <row r="137" spans="1:8" ht="28.8" x14ac:dyDescent="0.3">
      <c r="A137" s="3">
        <v>197</v>
      </c>
      <c r="B137" s="3" t="str">
        <f>("153674")</f>
        <v>153674</v>
      </c>
      <c r="C137" s="3" t="s">
        <v>384</v>
      </c>
      <c r="D137" s="3" t="s">
        <v>385</v>
      </c>
      <c r="E137" s="3" t="s">
        <v>353</v>
      </c>
      <c r="F137" s="3" t="s">
        <v>230</v>
      </c>
      <c r="G137" s="3" t="s">
        <v>38</v>
      </c>
      <c r="H137" s="3" t="s">
        <v>123</v>
      </c>
    </row>
    <row r="138" spans="1:8" ht="28.8" x14ac:dyDescent="0.3">
      <c r="A138" s="3">
        <v>64</v>
      </c>
      <c r="B138" s="3" t="str">
        <f>("188374")</f>
        <v>188374</v>
      </c>
      <c r="C138" s="3" t="s">
        <v>386</v>
      </c>
      <c r="D138" s="3" t="s">
        <v>387</v>
      </c>
      <c r="E138" s="3" t="s">
        <v>353</v>
      </c>
      <c r="F138" s="3" t="s">
        <v>388</v>
      </c>
      <c r="G138" s="3" t="s">
        <v>389</v>
      </c>
      <c r="H138" s="3" t="s">
        <v>39</v>
      </c>
    </row>
    <row r="139" spans="1:8" ht="28.8" x14ac:dyDescent="0.3">
      <c r="A139" s="3">
        <v>204</v>
      </c>
      <c r="B139" s="3" t="str">
        <f>("79388")</f>
        <v>79388</v>
      </c>
      <c r="C139" s="3" t="s">
        <v>100</v>
      </c>
      <c r="D139" s="3" t="s">
        <v>390</v>
      </c>
      <c r="E139" s="3" t="s">
        <v>353</v>
      </c>
      <c r="F139" s="3" t="s">
        <v>90</v>
      </c>
      <c r="G139" s="3" t="s">
        <v>391</v>
      </c>
      <c r="H139" s="3" t="s">
        <v>176</v>
      </c>
    </row>
    <row r="140" spans="1:8" ht="28.8" x14ac:dyDescent="0.3">
      <c r="A140" s="3">
        <v>82</v>
      </c>
      <c r="B140" s="3" t="str">
        <f>("77309")</f>
        <v>77309</v>
      </c>
      <c r="C140" s="3" t="s">
        <v>77</v>
      </c>
      <c r="D140" s="3" t="s">
        <v>392</v>
      </c>
      <c r="E140" s="3" t="s">
        <v>353</v>
      </c>
      <c r="F140" s="3" t="s">
        <v>95</v>
      </c>
      <c r="G140" s="3" t="s">
        <v>45</v>
      </c>
      <c r="H140" s="3" t="s">
        <v>99</v>
      </c>
    </row>
    <row r="141" spans="1:8" ht="28.8" x14ac:dyDescent="0.3">
      <c r="A141" s="3">
        <v>128</v>
      </c>
      <c r="B141" s="3" t="str">
        <f>("134338")</f>
        <v>134338</v>
      </c>
      <c r="C141" s="3" t="s">
        <v>288</v>
      </c>
      <c r="D141" s="3" t="s">
        <v>317</v>
      </c>
      <c r="E141" s="3" t="s">
        <v>353</v>
      </c>
      <c r="F141" s="3" t="s">
        <v>208</v>
      </c>
      <c r="G141" s="3" t="s">
        <v>12</v>
      </c>
      <c r="H141" s="3" t="s">
        <v>128</v>
      </c>
    </row>
    <row r="142" spans="1:8" ht="28.8" x14ac:dyDescent="0.3">
      <c r="A142" s="3">
        <v>210</v>
      </c>
      <c r="B142" s="3" t="str">
        <f>("189965")</f>
        <v>189965</v>
      </c>
      <c r="C142" s="3" t="s">
        <v>371</v>
      </c>
      <c r="D142" s="3" t="s">
        <v>393</v>
      </c>
      <c r="E142" s="3" t="s">
        <v>353</v>
      </c>
      <c r="F142" s="3" t="s">
        <v>394</v>
      </c>
      <c r="G142" s="3" t="s">
        <v>12</v>
      </c>
      <c r="H142" s="3" t="s">
        <v>395</v>
      </c>
    </row>
    <row r="143" spans="1:8" ht="28.8" x14ac:dyDescent="0.3">
      <c r="A143" s="3">
        <v>92</v>
      </c>
      <c r="B143" s="3" t="str">
        <f>("5422")</f>
        <v>5422</v>
      </c>
      <c r="C143" s="3" t="s">
        <v>134</v>
      </c>
      <c r="D143" s="3" t="s">
        <v>396</v>
      </c>
      <c r="E143" s="3" t="s">
        <v>353</v>
      </c>
      <c r="F143" s="3" t="s">
        <v>236</v>
      </c>
      <c r="G143" s="3" t="s">
        <v>174</v>
      </c>
      <c r="H143" s="3" t="s">
        <v>213</v>
      </c>
    </row>
    <row r="144" spans="1:8" ht="28.8" x14ac:dyDescent="0.3">
      <c r="A144" s="3">
        <v>80</v>
      </c>
      <c r="B144" s="3" t="str">
        <f>("124320")</f>
        <v>124320</v>
      </c>
      <c r="C144" s="3" t="s">
        <v>397</v>
      </c>
      <c r="D144" s="3" t="s">
        <v>398</v>
      </c>
      <c r="E144" s="3" t="s">
        <v>353</v>
      </c>
      <c r="F144" s="3" t="s">
        <v>399</v>
      </c>
      <c r="G144" s="3" t="s">
        <v>400</v>
      </c>
      <c r="H144" s="3" t="s">
        <v>71</v>
      </c>
    </row>
    <row r="145" spans="1:8" ht="28.8" x14ac:dyDescent="0.3">
      <c r="A145" s="3">
        <v>47</v>
      </c>
      <c r="B145" s="3" t="str">
        <f>("107428")</f>
        <v>107428</v>
      </c>
      <c r="C145" s="3" t="s">
        <v>302</v>
      </c>
      <c r="D145" s="3" t="s">
        <v>401</v>
      </c>
      <c r="E145" s="3" t="s">
        <v>353</v>
      </c>
      <c r="F145" s="3" t="s">
        <v>83</v>
      </c>
      <c r="G145" s="3" t="s">
        <v>12</v>
      </c>
      <c r="H145" s="3" t="s">
        <v>71</v>
      </c>
    </row>
    <row r="146" spans="1:8" ht="28.8" x14ac:dyDescent="0.3">
      <c r="A146" s="3">
        <v>49</v>
      </c>
      <c r="B146" s="3" t="str">
        <f>("100538")</f>
        <v>100538</v>
      </c>
      <c r="C146" s="3" t="s">
        <v>62</v>
      </c>
      <c r="D146" s="3" t="s">
        <v>298</v>
      </c>
      <c r="E146" s="3" t="s">
        <v>353</v>
      </c>
      <c r="F146" s="3" t="s">
        <v>299</v>
      </c>
      <c r="G146" s="3" t="s">
        <v>282</v>
      </c>
      <c r="H146" s="3" t="s">
        <v>76</v>
      </c>
    </row>
    <row r="147" spans="1:8" ht="28.8" x14ac:dyDescent="0.3">
      <c r="A147" s="3">
        <v>213</v>
      </c>
      <c r="B147" s="3" t="str">
        <f>("35917")</f>
        <v>35917</v>
      </c>
      <c r="C147" s="3" t="s">
        <v>371</v>
      </c>
      <c r="D147" s="3" t="s">
        <v>402</v>
      </c>
      <c r="E147" s="3" t="s">
        <v>353</v>
      </c>
      <c r="F147" s="3" t="s">
        <v>208</v>
      </c>
      <c r="G147" s="3" t="s">
        <v>57</v>
      </c>
      <c r="H147" s="3" t="s">
        <v>128</v>
      </c>
    </row>
    <row r="148" spans="1:8" ht="28.8" x14ac:dyDescent="0.3">
      <c r="A148" s="3">
        <v>145</v>
      </c>
      <c r="B148" s="3" t="str">
        <f>("11466")</f>
        <v>11466</v>
      </c>
      <c r="C148" s="3" t="s">
        <v>403</v>
      </c>
      <c r="D148" s="3" t="s">
        <v>404</v>
      </c>
      <c r="E148" s="3" t="s">
        <v>353</v>
      </c>
      <c r="F148" s="3" t="s">
        <v>341</v>
      </c>
      <c r="G148" s="3" t="s">
        <v>405</v>
      </c>
      <c r="H148" s="3" t="s">
        <v>71</v>
      </c>
    </row>
    <row r="149" spans="1:8" ht="28.8" x14ac:dyDescent="0.3">
      <c r="A149" s="3">
        <v>14</v>
      </c>
      <c r="B149" s="3" t="str">
        <f>("76992")</f>
        <v>76992</v>
      </c>
      <c r="C149" s="3" t="s">
        <v>166</v>
      </c>
      <c r="D149" s="3" t="s">
        <v>406</v>
      </c>
      <c r="E149" s="3" t="s">
        <v>353</v>
      </c>
      <c r="F149" s="3" t="s">
        <v>407</v>
      </c>
      <c r="G149" s="3" t="s">
        <v>38</v>
      </c>
      <c r="H149" s="3" t="s">
        <v>408</v>
      </c>
    </row>
    <row r="150" spans="1:8" ht="28.8" x14ac:dyDescent="0.3">
      <c r="A150" s="3">
        <v>28</v>
      </c>
      <c r="B150" s="3" t="str">
        <f>("24073")</f>
        <v>24073</v>
      </c>
      <c r="C150" s="3" t="s">
        <v>345</v>
      </c>
      <c r="D150" s="3" t="s">
        <v>409</v>
      </c>
      <c r="E150" s="3" t="s">
        <v>353</v>
      </c>
      <c r="F150" s="3" t="s">
        <v>60</v>
      </c>
      <c r="G150" s="3" t="s">
        <v>38</v>
      </c>
      <c r="H150" s="3" t="s">
        <v>76</v>
      </c>
    </row>
    <row r="151" spans="1:8" ht="28.8" x14ac:dyDescent="0.3">
      <c r="A151" s="3">
        <v>67</v>
      </c>
      <c r="B151" s="3" t="str">
        <f>("13721")</f>
        <v>13721</v>
      </c>
      <c r="C151" s="3" t="s">
        <v>42</v>
      </c>
      <c r="D151" s="3" t="s">
        <v>410</v>
      </c>
      <c r="E151" s="3" t="s">
        <v>353</v>
      </c>
      <c r="F151" s="3" t="s">
        <v>411</v>
      </c>
      <c r="G151" s="3" t="s">
        <v>12</v>
      </c>
      <c r="H151" s="3" t="s">
        <v>114</v>
      </c>
    </row>
    <row r="152" spans="1:8" ht="28.8" x14ac:dyDescent="0.3">
      <c r="A152" s="3">
        <v>86</v>
      </c>
      <c r="B152" s="3" t="str">
        <f>("21837")</f>
        <v>21837</v>
      </c>
      <c r="C152" s="3" t="s">
        <v>412</v>
      </c>
      <c r="D152" s="3" t="s">
        <v>224</v>
      </c>
      <c r="E152" s="3" t="s">
        <v>353</v>
      </c>
      <c r="F152" s="3" t="s">
        <v>413</v>
      </c>
      <c r="G152" s="3" t="s">
        <v>13</v>
      </c>
      <c r="H152" s="3" t="s">
        <v>414</v>
      </c>
    </row>
    <row r="153" spans="1:8" ht="28.8" x14ac:dyDescent="0.3">
      <c r="A153" s="3">
        <v>165</v>
      </c>
      <c r="B153" s="3" t="str">
        <f>("21904")</f>
        <v>21904</v>
      </c>
      <c r="C153" s="3" t="s">
        <v>159</v>
      </c>
      <c r="D153" s="3" t="s">
        <v>415</v>
      </c>
      <c r="E153" s="3" t="s">
        <v>353</v>
      </c>
      <c r="F153" s="3" t="s">
        <v>416</v>
      </c>
      <c r="G153" s="3" t="s">
        <v>38</v>
      </c>
      <c r="H153" s="3" t="s">
        <v>292</v>
      </c>
    </row>
    <row r="154" spans="1:8" ht="28.8" x14ac:dyDescent="0.3">
      <c r="A154" s="3">
        <v>153</v>
      </c>
      <c r="B154" s="3" t="str">
        <f>("86601")</f>
        <v>86601</v>
      </c>
      <c r="C154" s="3" t="s">
        <v>62</v>
      </c>
      <c r="D154" s="3" t="s">
        <v>231</v>
      </c>
      <c r="E154" s="3" t="s">
        <v>353</v>
      </c>
      <c r="F154" s="3" t="s">
        <v>417</v>
      </c>
      <c r="G154" s="3" t="s">
        <v>38</v>
      </c>
      <c r="H154" s="3" t="s">
        <v>162</v>
      </c>
    </row>
    <row r="155" spans="1:8" ht="28.8" x14ac:dyDescent="0.3">
      <c r="A155" s="3">
        <v>52</v>
      </c>
      <c r="B155" s="3" t="str">
        <f>("5924")</f>
        <v>5924</v>
      </c>
      <c r="C155" s="3" t="s">
        <v>302</v>
      </c>
      <c r="D155" s="3" t="s">
        <v>207</v>
      </c>
      <c r="E155" s="3" t="s">
        <v>353</v>
      </c>
      <c r="F155" s="3" t="s">
        <v>208</v>
      </c>
      <c r="G155" s="3" t="s">
        <v>45</v>
      </c>
      <c r="H155" s="3" t="s">
        <v>128</v>
      </c>
    </row>
    <row r="156" spans="1:8" ht="28.8" x14ac:dyDescent="0.3">
      <c r="A156" s="3">
        <v>185</v>
      </c>
      <c r="B156" s="3" t="str">
        <f>("181250")</f>
        <v>181250</v>
      </c>
      <c r="C156" s="3" t="s">
        <v>62</v>
      </c>
      <c r="D156" s="3" t="s">
        <v>231</v>
      </c>
      <c r="E156" s="3" t="s">
        <v>353</v>
      </c>
      <c r="F156" s="3" t="s">
        <v>232</v>
      </c>
      <c r="G156" s="3" t="s">
        <v>38</v>
      </c>
      <c r="H156" s="3" t="s">
        <v>61</v>
      </c>
    </row>
    <row r="157" spans="1:8" ht="28.8" x14ac:dyDescent="0.3">
      <c r="A157" s="3">
        <v>118</v>
      </c>
      <c r="B157" s="3" t="str">
        <f>("107055")</f>
        <v>107055</v>
      </c>
      <c r="C157" s="3" t="s">
        <v>277</v>
      </c>
      <c r="D157" s="3" t="s">
        <v>333</v>
      </c>
      <c r="E157" s="3" t="s">
        <v>353</v>
      </c>
      <c r="F157" s="3" t="s">
        <v>215</v>
      </c>
      <c r="G157" s="3" t="s">
        <v>418</v>
      </c>
      <c r="H157" s="3" t="s">
        <v>216</v>
      </c>
    </row>
    <row r="158" spans="1:8" ht="28.8" x14ac:dyDescent="0.3">
      <c r="A158" s="3">
        <v>221</v>
      </c>
      <c r="B158" s="3" t="str">
        <f>("69245")</f>
        <v>69245</v>
      </c>
      <c r="C158" s="3" t="s">
        <v>419</v>
      </c>
      <c r="D158" s="3" t="s">
        <v>420</v>
      </c>
      <c r="E158" s="3" t="s">
        <v>353</v>
      </c>
      <c r="F158" s="3" t="s">
        <v>421</v>
      </c>
      <c r="G158" s="3" t="s">
        <v>422</v>
      </c>
      <c r="H158" s="3" t="s">
        <v>114</v>
      </c>
    </row>
    <row r="159" spans="1:8" ht="28.8" x14ac:dyDescent="0.3">
      <c r="A159" s="3">
        <v>98</v>
      </c>
      <c r="B159" s="3" t="str">
        <f>("59469")</f>
        <v>59469</v>
      </c>
      <c r="C159" s="3" t="s">
        <v>423</v>
      </c>
      <c r="D159" s="3" t="s">
        <v>424</v>
      </c>
      <c r="E159" s="3" t="s">
        <v>353</v>
      </c>
      <c r="F159" s="3" t="s">
        <v>425</v>
      </c>
      <c r="G159" s="3" t="s">
        <v>38</v>
      </c>
      <c r="H159" s="3" t="s">
        <v>426</v>
      </c>
    </row>
    <row r="160" spans="1:8" ht="28.8" x14ac:dyDescent="0.3">
      <c r="A160" s="3">
        <v>170</v>
      </c>
      <c r="B160" s="3" t="str">
        <f>("6910")</f>
        <v>6910</v>
      </c>
      <c r="C160" s="3" t="s">
        <v>427</v>
      </c>
      <c r="D160" s="3" t="s">
        <v>428</v>
      </c>
      <c r="E160" s="3" t="s">
        <v>353</v>
      </c>
      <c r="F160" s="3" t="s">
        <v>261</v>
      </c>
      <c r="G160" s="3" t="s">
        <v>429</v>
      </c>
      <c r="H160" s="3" t="s">
        <v>430</v>
      </c>
    </row>
    <row r="161" spans="1:8" ht="28.8" x14ac:dyDescent="0.3">
      <c r="A161" s="3">
        <v>137</v>
      </c>
      <c r="B161" s="3" t="str">
        <f>("118574")</f>
        <v>118574</v>
      </c>
      <c r="C161" s="3" t="s">
        <v>431</v>
      </c>
      <c r="D161" s="3" t="s">
        <v>432</v>
      </c>
      <c r="E161" s="3" t="s">
        <v>353</v>
      </c>
      <c r="F161" s="3" t="s">
        <v>433</v>
      </c>
      <c r="G161" s="3" t="s">
        <v>174</v>
      </c>
      <c r="H161" s="3" t="s">
        <v>190</v>
      </c>
    </row>
    <row r="162" spans="1:8" ht="28.8" x14ac:dyDescent="0.3">
      <c r="A162" s="3">
        <v>96</v>
      </c>
      <c r="B162" s="3" t="str">
        <f>("118409")</f>
        <v>118409</v>
      </c>
      <c r="C162" s="3" t="s">
        <v>93</v>
      </c>
      <c r="D162" s="3" t="s">
        <v>434</v>
      </c>
      <c r="E162" s="3" t="s">
        <v>353</v>
      </c>
      <c r="F162" s="3" t="s">
        <v>416</v>
      </c>
      <c r="G162" s="3" t="s">
        <v>12</v>
      </c>
      <c r="H162" s="3" t="s">
        <v>71</v>
      </c>
    </row>
    <row r="163" spans="1:8" ht="28.8" x14ac:dyDescent="0.3">
      <c r="A163" s="3">
        <v>174</v>
      </c>
      <c r="B163" s="3" t="str">
        <f>("63824")</f>
        <v>63824</v>
      </c>
      <c r="C163" s="3" t="s">
        <v>42</v>
      </c>
      <c r="D163" s="3" t="s">
        <v>435</v>
      </c>
      <c r="E163" s="3" t="s">
        <v>353</v>
      </c>
      <c r="F163" s="3" t="s">
        <v>212</v>
      </c>
      <c r="G163" s="3" t="s">
        <v>38</v>
      </c>
      <c r="H163" s="3" t="s">
        <v>213</v>
      </c>
    </row>
    <row r="164" spans="1:8" ht="28.8" x14ac:dyDescent="0.3">
      <c r="A164" s="3">
        <v>53</v>
      </c>
      <c r="B164" s="3" t="str">
        <f>("20877")</f>
        <v>20877</v>
      </c>
      <c r="C164" s="3" t="s">
        <v>436</v>
      </c>
      <c r="D164" s="3" t="s">
        <v>437</v>
      </c>
      <c r="E164" s="3" t="s">
        <v>353</v>
      </c>
      <c r="F164" s="3" t="s">
        <v>438</v>
      </c>
      <c r="G164" s="3" t="s">
        <v>12</v>
      </c>
      <c r="H164" s="3" t="s">
        <v>148</v>
      </c>
    </row>
    <row r="165" spans="1:8" ht="28.8" x14ac:dyDescent="0.3">
      <c r="A165" s="3">
        <v>24</v>
      </c>
      <c r="B165" s="3" t="str">
        <f>("172294")</f>
        <v>172294</v>
      </c>
      <c r="C165" s="3" t="s">
        <v>439</v>
      </c>
      <c r="D165" s="3" t="s">
        <v>440</v>
      </c>
      <c r="E165" s="3" t="s">
        <v>353</v>
      </c>
      <c r="F165" s="3" t="s">
        <v>441</v>
      </c>
      <c r="G165" s="3" t="s">
        <v>442</v>
      </c>
      <c r="H165" s="3" t="s">
        <v>443</v>
      </c>
    </row>
    <row r="166" spans="1:8" ht="28.8" x14ac:dyDescent="0.3">
      <c r="A166" s="3">
        <v>161</v>
      </c>
      <c r="B166" s="3" t="str">
        <f>("142576")</f>
        <v>142576</v>
      </c>
      <c r="C166" s="3" t="s">
        <v>371</v>
      </c>
      <c r="D166" s="3" t="s">
        <v>325</v>
      </c>
      <c r="E166" s="3" t="s">
        <v>353</v>
      </c>
      <c r="F166" s="3" t="s">
        <v>444</v>
      </c>
      <c r="G166" s="3" t="s">
        <v>445</v>
      </c>
      <c r="H166" s="3" t="s">
        <v>71</v>
      </c>
    </row>
    <row r="167" spans="1:8" ht="28.8" x14ac:dyDescent="0.3">
      <c r="A167" s="3">
        <v>10</v>
      </c>
      <c r="B167" s="3" t="str">
        <f>("147798")</f>
        <v>147798</v>
      </c>
      <c r="C167" s="3" t="s">
        <v>368</v>
      </c>
      <c r="D167" s="3" t="s">
        <v>446</v>
      </c>
      <c r="E167" s="3" t="s">
        <v>353</v>
      </c>
      <c r="F167" s="3" t="s">
        <v>447</v>
      </c>
      <c r="G167" s="3" t="s">
        <v>422</v>
      </c>
      <c r="H167" s="3" t="s">
        <v>80</v>
      </c>
    </row>
    <row r="168" spans="1:8" ht="28.8" x14ac:dyDescent="0.3">
      <c r="A168" s="3">
        <v>58</v>
      </c>
      <c r="B168" s="3" t="str">
        <f>("1653")</f>
        <v>1653</v>
      </c>
      <c r="C168" s="3" t="s">
        <v>448</v>
      </c>
      <c r="D168" s="3" t="s">
        <v>449</v>
      </c>
      <c r="E168" s="3" t="s">
        <v>353</v>
      </c>
      <c r="F168" s="3" t="s">
        <v>450</v>
      </c>
      <c r="G168" s="3" t="s">
        <v>12</v>
      </c>
      <c r="H168" s="3" t="s">
        <v>334</v>
      </c>
    </row>
    <row r="169" spans="1:8" ht="28.8" x14ac:dyDescent="0.3">
      <c r="A169" s="3">
        <v>42</v>
      </c>
      <c r="B169" s="3" t="str">
        <f>("20600")</f>
        <v>20600</v>
      </c>
      <c r="C169" s="3" t="s">
        <v>448</v>
      </c>
      <c r="D169" s="3" t="s">
        <v>358</v>
      </c>
      <c r="E169" s="3" t="s">
        <v>353</v>
      </c>
      <c r="F169" s="3" t="s">
        <v>359</v>
      </c>
      <c r="G169" s="3" t="s">
        <v>364</v>
      </c>
      <c r="H169" s="3" t="s">
        <v>71</v>
      </c>
    </row>
    <row r="170" spans="1:8" ht="28.8" x14ac:dyDescent="0.3">
      <c r="A170" s="3">
        <v>190</v>
      </c>
      <c r="B170" s="3" t="str">
        <f>("5957")</f>
        <v>5957</v>
      </c>
      <c r="C170" s="3" t="s">
        <v>16</v>
      </c>
      <c r="D170" s="3" t="s">
        <v>435</v>
      </c>
      <c r="E170" s="3" t="s">
        <v>353</v>
      </c>
      <c r="F170" s="3" t="s">
        <v>451</v>
      </c>
      <c r="G170" s="3" t="s">
        <v>12</v>
      </c>
      <c r="H170" s="3" t="s">
        <v>123</v>
      </c>
    </row>
    <row r="171" spans="1:8" ht="28.8" x14ac:dyDescent="0.3">
      <c r="A171" s="3">
        <v>214</v>
      </c>
      <c r="B171" s="3" t="str">
        <f>("20661")</f>
        <v>20661</v>
      </c>
      <c r="C171" s="3" t="s">
        <v>452</v>
      </c>
      <c r="D171" s="3" t="s">
        <v>453</v>
      </c>
      <c r="E171" s="3" t="s">
        <v>353</v>
      </c>
      <c r="F171" s="3" t="s">
        <v>454</v>
      </c>
      <c r="G171" s="3" t="s">
        <v>455</v>
      </c>
      <c r="H171" s="3" t="s">
        <v>128</v>
      </c>
    </row>
    <row r="172" spans="1:8" ht="28.8" x14ac:dyDescent="0.3">
      <c r="A172" s="3">
        <v>169</v>
      </c>
      <c r="B172" s="3" t="str">
        <f>("160375")</f>
        <v>160375</v>
      </c>
      <c r="C172" s="3" t="s">
        <v>30</v>
      </c>
      <c r="D172" s="3" t="s">
        <v>456</v>
      </c>
      <c r="E172" s="3" t="s">
        <v>353</v>
      </c>
      <c r="F172" s="3" t="s">
        <v>457</v>
      </c>
      <c r="G172" s="3" t="s">
        <v>38</v>
      </c>
      <c r="H172" s="3" t="s">
        <v>76</v>
      </c>
    </row>
    <row r="173" spans="1:8" ht="28.8" x14ac:dyDescent="0.3">
      <c r="A173" s="3">
        <v>5</v>
      </c>
      <c r="B173" s="3" t="str">
        <f>("106640")</f>
        <v>106640</v>
      </c>
      <c r="C173" s="3" t="s">
        <v>458</v>
      </c>
      <c r="D173" s="3" t="s">
        <v>459</v>
      </c>
      <c r="E173" s="3" t="s">
        <v>460</v>
      </c>
      <c r="F173" s="3" t="s">
        <v>461</v>
      </c>
      <c r="G173" s="3" t="s">
        <v>462</v>
      </c>
      <c r="H173" s="3" t="s">
        <v>443</v>
      </c>
    </row>
    <row r="174" spans="1:8" ht="28.8" x14ac:dyDescent="0.3">
      <c r="A174" s="3">
        <v>156</v>
      </c>
      <c r="B174" s="3" t="str">
        <f>("113864")</f>
        <v>113864</v>
      </c>
      <c r="C174" s="3" t="s">
        <v>327</v>
      </c>
      <c r="D174" s="3" t="s">
        <v>463</v>
      </c>
      <c r="E174" s="3" t="s">
        <v>460</v>
      </c>
      <c r="F174" s="3" t="s">
        <v>126</v>
      </c>
      <c r="G174" s="3" t="s">
        <v>464</v>
      </c>
      <c r="H174" s="3" t="s">
        <v>128</v>
      </c>
    </row>
    <row r="175" spans="1:8" ht="28.8" x14ac:dyDescent="0.3">
      <c r="A175" s="3">
        <v>91</v>
      </c>
      <c r="B175" s="3" t="str">
        <f>("48782")</f>
        <v>48782</v>
      </c>
      <c r="C175" s="3" t="s">
        <v>42</v>
      </c>
      <c r="D175" s="3" t="s">
        <v>75</v>
      </c>
      <c r="E175" s="3" t="s">
        <v>460</v>
      </c>
      <c r="F175" s="3" t="s">
        <v>465</v>
      </c>
      <c r="G175" s="3" t="s">
        <v>464</v>
      </c>
      <c r="H175" s="3" t="s">
        <v>65</v>
      </c>
    </row>
    <row r="176" spans="1:8" ht="28.8" x14ac:dyDescent="0.3">
      <c r="A176" s="3">
        <v>56</v>
      </c>
      <c r="B176" s="3" t="str">
        <f>("20416")</f>
        <v>20416</v>
      </c>
      <c r="C176" s="3" t="s">
        <v>302</v>
      </c>
      <c r="D176" s="3" t="s">
        <v>466</v>
      </c>
      <c r="E176" s="3" t="s">
        <v>460</v>
      </c>
      <c r="F176" s="3" t="s">
        <v>467</v>
      </c>
      <c r="G176" s="3" t="s">
        <v>469</v>
      </c>
      <c r="H176" s="3" t="s">
        <v>470</v>
      </c>
    </row>
    <row r="177" spans="1:8" ht="28.8" x14ac:dyDescent="0.3">
      <c r="A177" s="3">
        <v>232</v>
      </c>
      <c r="B177" s="3" t="str">
        <f>("19790")</f>
        <v>19790</v>
      </c>
      <c r="C177" s="3" t="s">
        <v>160</v>
      </c>
      <c r="D177" s="3" t="s">
        <v>471</v>
      </c>
      <c r="E177" s="3" t="s">
        <v>460</v>
      </c>
      <c r="F177" s="3" t="s">
        <v>472</v>
      </c>
      <c r="G177" s="3" t="s">
        <v>473</v>
      </c>
      <c r="H177" s="3" t="s">
        <v>474</v>
      </c>
    </row>
    <row r="178" spans="1:8" ht="28.8" x14ac:dyDescent="0.3">
      <c r="A178" s="3">
        <v>192</v>
      </c>
      <c r="B178" s="3" t="str">
        <f>("80970")</f>
        <v>80970</v>
      </c>
      <c r="C178" s="3" t="s">
        <v>51</v>
      </c>
      <c r="D178" s="3" t="s">
        <v>475</v>
      </c>
      <c r="E178" s="3" t="s">
        <v>460</v>
      </c>
      <c r="F178" s="3" t="s">
        <v>476</v>
      </c>
      <c r="G178" s="3" t="s">
        <v>477</v>
      </c>
      <c r="H178" s="3" t="s">
        <v>478</v>
      </c>
    </row>
    <row r="179" spans="1:8" ht="28.8" x14ac:dyDescent="0.3">
      <c r="A179" s="3">
        <v>223</v>
      </c>
      <c r="B179" s="3" t="str">
        <f>("136054")</f>
        <v>136054</v>
      </c>
      <c r="C179" s="3" t="s">
        <v>368</v>
      </c>
      <c r="D179" s="3" t="s">
        <v>479</v>
      </c>
      <c r="E179" s="3" t="s">
        <v>460</v>
      </c>
      <c r="F179" s="3" t="s">
        <v>86</v>
      </c>
      <c r="G179" s="3" t="s">
        <v>480</v>
      </c>
      <c r="H179" s="3" t="s">
        <v>87</v>
      </c>
    </row>
    <row r="180" spans="1:8" ht="28.8" x14ac:dyDescent="0.3">
      <c r="A180" s="3">
        <v>99</v>
      </c>
      <c r="B180" s="3" t="str">
        <f>("27630")</f>
        <v>27630</v>
      </c>
      <c r="C180" s="3" t="s">
        <v>88</v>
      </c>
      <c r="D180" s="3" t="s">
        <v>466</v>
      </c>
      <c r="E180" s="3" t="s">
        <v>460</v>
      </c>
      <c r="F180" s="3" t="s">
        <v>212</v>
      </c>
      <c r="G180" s="3" t="s">
        <v>481</v>
      </c>
      <c r="H180" s="3" t="s">
        <v>71</v>
      </c>
    </row>
    <row r="181" spans="1:8" ht="28.8" x14ac:dyDescent="0.3">
      <c r="A181" s="3">
        <v>45</v>
      </c>
      <c r="B181" s="3" t="str">
        <f>("119135")</f>
        <v>119135</v>
      </c>
      <c r="C181" s="3" t="s">
        <v>130</v>
      </c>
      <c r="D181" s="3" t="s">
        <v>482</v>
      </c>
      <c r="E181" s="3" t="s">
        <v>460</v>
      </c>
      <c r="F181" s="3" t="s">
        <v>484</v>
      </c>
      <c r="G181" s="3" t="s">
        <v>485</v>
      </c>
      <c r="H181" s="3" t="s">
        <v>486</v>
      </c>
    </row>
    <row r="182" spans="1:8" ht="28.8" x14ac:dyDescent="0.3">
      <c r="A182" s="3">
        <v>212</v>
      </c>
      <c r="B182" s="3" t="str">
        <f>("45654")</f>
        <v>45654</v>
      </c>
      <c r="C182" s="3" t="s">
        <v>487</v>
      </c>
      <c r="D182" s="3" t="s">
        <v>488</v>
      </c>
      <c r="E182" s="3" t="s">
        <v>460</v>
      </c>
      <c r="F182" s="3" t="s">
        <v>489</v>
      </c>
      <c r="G182" s="3" t="s">
        <v>490</v>
      </c>
      <c r="H182" s="3" t="s">
        <v>304</v>
      </c>
    </row>
    <row r="183" spans="1:8" ht="28.8" x14ac:dyDescent="0.3">
      <c r="A183" s="3">
        <v>76</v>
      </c>
      <c r="B183" s="3" t="str">
        <f>("143433")</f>
        <v>143433</v>
      </c>
      <c r="C183" s="3" t="s">
        <v>315</v>
      </c>
      <c r="D183" s="3" t="s">
        <v>491</v>
      </c>
      <c r="E183" s="3" t="s">
        <v>460</v>
      </c>
      <c r="F183" s="3" t="s">
        <v>492</v>
      </c>
      <c r="G183" s="3" t="s">
        <v>493</v>
      </c>
      <c r="H183" s="3" t="s">
        <v>248</v>
      </c>
    </row>
    <row r="184" spans="1:8" ht="28.8" x14ac:dyDescent="0.3">
      <c r="A184" s="3">
        <v>176</v>
      </c>
      <c r="B184" s="3" t="str">
        <f>("16216")</f>
        <v>16216</v>
      </c>
      <c r="C184" s="3" t="s">
        <v>120</v>
      </c>
      <c r="D184" s="3" t="s">
        <v>495</v>
      </c>
      <c r="E184" s="3" t="s">
        <v>460</v>
      </c>
      <c r="F184" s="3" t="s">
        <v>90</v>
      </c>
      <c r="G184" s="3" t="s">
        <v>464</v>
      </c>
      <c r="H184" s="3" t="s">
        <v>176</v>
      </c>
    </row>
    <row r="185" spans="1:8" ht="28.8" x14ac:dyDescent="0.3">
      <c r="A185" s="3">
        <v>189</v>
      </c>
      <c r="B185" s="3" t="str">
        <f>("146177")</f>
        <v>146177</v>
      </c>
      <c r="C185" s="3" t="s">
        <v>496</v>
      </c>
      <c r="D185" s="3" t="s">
        <v>497</v>
      </c>
      <c r="E185" s="3" t="s">
        <v>460</v>
      </c>
      <c r="F185" s="3" t="s">
        <v>498</v>
      </c>
      <c r="G185" s="3" t="s">
        <v>180</v>
      </c>
      <c r="H185" s="3" t="s">
        <v>39</v>
      </c>
    </row>
    <row r="186" spans="1:8" ht="28.8" x14ac:dyDescent="0.3">
      <c r="A186" s="3">
        <v>182</v>
      </c>
      <c r="B186" s="3" t="str">
        <f>("121038")</f>
        <v>121038</v>
      </c>
      <c r="C186" s="3" t="s">
        <v>499</v>
      </c>
      <c r="D186" s="3" t="s">
        <v>500</v>
      </c>
      <c r="E186" s="3" t="s">
        <v>460</v>
      </c>
      <c r="F186" s="3" t="s">
        <v>501</v>
      </c>
      <c r="G186" s="3" t="s">
        <v>502</v>
      </c>
      <c r="H186" s="3" t="s">
        <v>71</v>
      </c>
    </row>
    <row r="187" spans="1:8" ht="28.8" x14ac:dyDescent="0.3">
      <c r="A187" s="3">
        <v>23</v>
      </c>
      <c r="B187" s="3" t="str">
        <f>("139611")</f>
        <v>139611</v>
      </c>
      <c r="C187" s="3" t="s">
        <v>503</v>
      </c>
      <c r="D187" s="3" t="s">
        <v>456</v>
      </c>
      <c r="E187" s="3" t="s">
        <v>460</v>
      </c>
      <c r="F187" s="3" t="s">
        <v>60</v>
      </c>
      <c r="G187" s="3" t="s">
        <v>504</v>
      </c>
      <c r="H187" s="3" t="s">
        <v>76</v>
      </c>
    </row>
    <row r="188" spans="1:8" ht="28.8" x14ac:dyDescent="0.3">
      <c r="A188" s="3">
        <v>78</v>
      </c>
      <c r="B188" s="3" t="str">
        <f>("24229")</f>
        <v>24229</v>
      </c>
      <c r="C188" s="3" t="s">
        <v>51</v>
      </c>
      <c r="D188" s="3" t="s">
        <v>505</v>
      </c>
      <c r="E188" s="3" t="s">
        <v>460</v>
      </c>
      <c r="F188" s="3" t="s">
        <v>261</v>
      </c>
      <c r="G188" s="3" t="s">
        <v>480</v>
      </c>
      <c r="H188" s="3" t="s">
        <v>71</v>
      </c>
    </row>
    <row r="189" spans="1:8" ht="28.8" x14ac:dyDescent="0.3">
      <c r="A189" s="3">
        <v>147</v>
      </c>
      <c r="B189" s="3" t="str">
        <f>("10791")</f>
        <v>10791</v>
      </c>
      <c r="C189" s="3" t="s">
        <v>487</v>
      </c>
      <c r="D189" s="3" t="s">
        <v>506</v>
      </c>
      <c r="E189" s="3" t="s">
        <v>460</v>
      </c>
      <c r="F189" s="3" t="s">
        <v>257</v>
      </c>
      <c r="G189" s="3" t="s">
        <v>481</v>
      </c>
      <c r="H189" s="3" t="s">
        <v>141</v>
      </c>
    </row>
    <row r="190" spans="1:8" ht="28.8" x14ac:dyDescent="0.3">
      <c r="A190" s="3">
        <v>124</v>
      </c>
      <c r="B190" s="3" t="str">
        <f>("74768")</f>
        <v>74768</v>
      </c>
      <c r="C190" s="3" t="s">
        <v>507</v>
      </c>
      <c r="D190" s="3" t="s">
        <v>432</v>
      </c>
      <c r="E190" s="3" t="s">
        <v>460</v>
      </c>
      <c r="F190" s="3" t="s">
        <v>508</v>
      </c>
      <c r="G190" s="3" t="s">
        <v>490</v>
      </c>
      <c r="H190" s="3" t="s">
        <v>15</v>
      </c>
    </row>
    <row r="191" spans="1:8" ht="28.8" x14ac:dyDescent="0.3">
      <c r="A191" s="3">
        <v>95</v>
      </c>
      <c r="B191" s="3" t="str">
        <f>("109484")</f>
        <v>109484</v>
      </c>
      <c r="C191" s="3" t="s">
        <v>509</v>
      </c>
      <c r="D191" s="3" t="s">
        <v>510</v>
      </c>
      <c r="E191" s="3" t="s">
        <v>460</v>
      </c>
      <c r="F191" s="3" t="s">
        <v>511</v>
      </c>
      <c r="G191" s="3" t="s">
        <v>462</v>
      </c>
      <c r="H191" s="3" t="s">
        <v>87</v>
      </c>
    </row>
    <row r="192" spans="1:8" ht="28.8" x14ac:dyDescent="0.3">
      <c r="A192" s="3">
        <v>187</v>
      </c>
      <c r="B192" s="3" t="str">
        <f>("10738")</f>
        <v>10738</v>
      </c>
      <c r="C192" s="3" t="s">
        <v>412</v>
      </c>
      <c r="D192" s="3" t="s">
        <v>512</v>
      </c>
      <c r="E192" s="3" t="s">
        <v>460</v>
      </c>
      <c r="F192" s="3" t="s">
        <v>37</v>
      </c>
      <c r="G192" s="3" t="s">
        <v>480</v>
      </c>
      <c r="H192" s="3" t="s">
        <v>39</v>
      </c>
    </row>
    <row r="193" spans="1:8" ht="28.8" x14ac:dyDescent="0.3">
      <c r="A193" s="3">
        <v>100</v>
      </c>
      <c r="B193" s="3" t="str">
        <f>("13180")</f>
        <v>13180</v>
      </c>
      <c r="C193" s="3" t="s">
        <v>46</v>
      </c>
      <c r="D193" s="3" t="s">
        <v>513</v>
      </c>
      <c r="E193" s="3" t="s">
        <v>460</v>
      </c>
      <c r="F193" s="3" t="s">
        <v>514</v>
      </c>
      <c r="G193" s="3" t="s">
        <v>515</v>
      </c>
      <c r="H193" s="3" t="s">
        <v>516</v>
      </c>
    </row>
    <row r="194" spans="1:8" ht="28.8" x14ac:dyDescent="0.3">
      <c r="A194" s="3">
        <v>22</v>
      </c>
      <c r="B194" s="3" t="str">
        <f>("101969")</f>
        <v>101969</v>
      </c>
      <c r="C194" s="3" t="s">
        <v>517</v>
      </c>
      <c r="D194" s="3" t="s">
        <v>278</v>
      </c>
      <c r="E194" s="3" t="s">
        <v>460</v>
      </c>
      <c r="F194" s="3" t="s">
        <v>279</v>
      </c>
      <c r="G194" s="3" t="s">
        <v>490</v>
      </c>
      <c r="H194" s="3" t="s">
        <v>280</v>
      </c>
    </row>
    <row r="195" spans="1:8" ht="28.8" x14ac:dyDescent="0.3">
      <c r="A195" s="3">
        <v>227</v>
      </c>
      <c r="B195" s="3" t="str">
        <f>("118628")</f>
        <v>118628</v>
      </c>
      <c r="C195" s="3" t="s">
        <v>58</v>
      </c>
      <c r="D195" s="3" t="s">
        <v>518</v>
      </c>
      <c r="E195" s="3" t="s">
        <v>460</v>
      </c>
      <c r="F195" s="3" t="s">
        <v>519</v>
      </c>
      <c r="G195" s="3" t="s">
        <v>490</v>
      </c>
      <c r="H195" s="3" t="s">
        <v>110</v>
      </c>
    </row>
    <row r="196" spans="1:8" ht="28.8" x14ac:dyDescent="0.3">
      <c r="A196" s="3">
        <v>172</v>
      </c>
      <c r="B196" s="3" t="str">
        <f>("6699")</f>
        <v>6699</v>
      </c>
      <c r="C196" s="3" t="s">
        <v>130</v>
      </c>
      <c r="D196" s="3" t="s">
        <v>285</v>
      </c>
      <c r="E196" s="3" t="s">
        <v>460</v>
      </c>
      <c r="F196" s="3" t="s">
        <v>286</v>
      </c>
      <c r="G196" s="3" t="s">
        <v>520</v>
      </c>
      <c r="H196" s="3" t="s">
        <v>248</v>
      </c>
    </row>
    <row r="197" spans="1:8" ht="28.8" x14ac:dyDescent="0.3">
      <c r="A197" s="3">
        <v>203</v>
      </c>
      <c r="B197" s="3" t="str">
        <f>("160514")</f>
        <v>160514</v>
      </c>
      <c r="C197" s="3" t="s">
        <v>264</v>
      </c>
      <c r="D197" s="3" t="s">
        <v>521</v>
      </c>
      <c r="E197" s="3" t="s">
        <v>460</v>
      </c>
      <c r="F197" s="3" t="s">
        <v>53</v>
      </c>
      <c r="G197" s="3" t="s">
        <v>504</v>
      </c>
      <c r="H197" s="3" t="s">
        <v>39</v>
      </c>
    </row>
    <row r="198" spans="1:8" ht="28.8" x14ac:dyDescent="0.3">
      <c r="A198" s="3">
        <v>110</v>
      </c>
      <c r="B198" s="3" t="str">
        <f>("136438")</f>
        <v>136438</v>
      </c>
      <c r="C198" s="3" t="s">
        <v>522</v>
      </c>
      <c r="D198" s="3" t="s">
        <v>523</v>
      </c>
      <c r="E198" s="3" t="s">
        <v>460</v>
      </c>
      <c r="F198" s="3" t="s">
        <v>524</v>
      </c>
      <c r="G198" s="3" t="s">
        <v>180</v>
      </c>
      <c r="H198" s="3" t="s">
        <v>119</v>
      </c>
    </row>
    <row r="199" spans="1:8" ht="28.8" x14ac:dyDescent="0.3">
      <c r="A199" s="3">
        <v>65</v>
      </c>
      <c r="B199" s="3" t="str">
        <f>("10789")</f>
        <v>10789</v>
      </c>
      <c r="C199" s="3" t="s">
        <v>58</v>
      </c>
      <c r="D199" s="3" t="s">
        <v>43</v>
      </c>
      <c r="E199" s="3" t="s">
        <v>460</v>
      </c>
      <c r="F199" s="3" t="s">
        <v>319</v>
      </c>
      <c r="G199" s="3" t="s">
        <v>481</v>
      </c>
      <c r="H199" s="3" t="s">
        <v>74</v>
      </c>
    </row>
    <row r="200" spans="1:8" ht="28.8" x14ac:dyDescent="0.3">
      <c r="A200" s="3">
        <v>130</v>
      </c>
      <c r="B200" s="3" t="str">
        <f>("129422")</f>
        <v>129422</v>
      </c>
      <c r="C200" s="3" t="s">
        <v>46</v>
      </c>
      <c r="D200" s="3" t="s">
        <v>382</v>
      </c>
      <c r="E200" s="3" t="s">
        <v>460</v>
      </c>
      <c r="F200" s="3" t="s">
        <v>525</v>
      </c>
      <c r="G200" s="3" t="s">
        <v>526</v>
      </c>
      <c r="H200" s="3" t="s">
        <v>527</v>
      </c>
    </row>
    <row r="201" spans="1:8" ht="28.8" x14ac:dyDescent="0.3">
      <c r="A201" s="3">
        <v>15</v>
      </c>
      <c r="B201" s="3" t="str">
        <f>("10752")</f>
        <v>10752</v>
      </c>
      <c r="C201" s="3" t="s">
        <v>277</v>
      </c>
      <c r="D201" s="3" t="s">
        <v>528</v>
      </c>
      <c r="E201" s="3" t="s">
        <v>460</v>
      </c>
      <c r="F201" s="3" t="s">
        <v>37</v>
      </c>
      <c r="G201" s="3" t="s">
        <v>485</v>
      </c>
      <c r="H201" s="3" t="s">
        <v>39</v>
      </c>
    </row>
    <row r="202" spans="1:8" ht="28.8" x14ac:dyDescent="0.3">
      <c r="A202" s="3">
        <v>116</v>
      </c>
      <c r="B202" s="3" t="str">
        <f>("108933")</f>
        <v>108933</v>
      </c>
      <c r="C202" s="3" t="s">
        <v>529</v>
      </c>
      <c r="D202" s="3" t="s">
        <v>530</v>
      </c>
      <c r="E202" s="3" t="s">
        <v>460</v>
      </c>
      <c r="F202" s="3" t="s">
        <v>531</v>
      </c>
      <c r="G202" s="3" t="s">
        <v>532</v>
      </c>
      <c r="H202" s="3" t="s">
        <v>273</v>
      </c>
    </row>
    <row r="203" spans="1:8" ht="28.8" x14ac:dyDescent="0.3">
      <c r="A203" s="3">
        <v>138</v>
      </c>
      <c r="B203" s="3" t="str">
        <f>("96387")</f>
        <v>96387</v>
      </c>
      <c r="C203" s="3" t="s">
        <v>533</v>
      </c>
      <c r="D203" s="3" t="s">
        <v>534</v>
      </c>
      <c r="E203" s="3" t="s">
        <v>460</v>
      </c>
      <c r="F203" s="3" t="s">
        <v>291</v>
      </c>
      <c r="G203" s="3" t="s">
        <v>535</v>
      </c>
      <c r="H203" s="3" t="s">
        <v>74</v>
      </c>
    </row>
    <row r="204" spans="1:8" ht="28.8" x14ac:dyDescent="0.3">
      <c r="A204" s="3">
        <v>166</v>
      </c>
      <c r="B204" s="3" t="str">
        <f>("30810")</f>
        <v>30810</v>
      </c>
      <c r="C204" s="3" t="s">
        <v>458</v>
      </c>
      <c r="D204" s="3" t="s">
        <v>427</v>
      </c>
      <c r="E204" s="3" t="s">
        <v>460</v>
      </c>
      <c r="F204" s="3" t="s">
        <v>536</v>
      </c>
      <c r="G204" s="3" t="s">
        <v>468</v>
      </c>
      <c r="H204" s="3" t="s">
        <v>338</v>
      </c>
    </row>
    <row r="205" spans="1:8" ht="28.8" x14ac:dyDescent="0.3">
      <c r="A205" s="3">
        <v>112</v>
      </c>
      <c r="B205" s="3" t="str">
        <f>("14559")</f>
        <v>14559</v>
      </c>
      <c r="C205" s="3" t="s">
        <v>166</v>
      </c>
      <c r="D205" s="3" t="s">
        <v>537</v>
      </c>
      <c r="E205" s="3" t="s">
        <v>460</v>
      </c>
      <c r="F205" s="3" t="s">
        <v>411</v>
      </c>
      <c r="G205" s="3" t="s">
        <v>538</v>
      </c>
      <c r="H205" s="3" t="s">
        <v>539</v>
      </c>
    </row>
    <row r="206" spans="1:8" ht="28.8" x14ac:dyDescent="0.3">
      <c r="A206" s="3">
        <v>89</v>
      </c>
      <c r="B206" s="3" t="str">
        <f>("26999")</f>
        <v>26999</v>
      </c>
      <c r="C206" s="3" t="s">
        <v>46</v>
      </c>
      <c r="D206" s="3" t="s">
        <v>540</v>
      </c>
      <c r="E206" s="3" t="s">
        <v>460</v>
      </c>
      <c r="F206" s="3" t="s">
        <v>541</v>
      </c>
      <c r="G206" s="3" t="s">
        <v>542</v>
      </c>
      <c r="H206" s="3" t="s">
        <v>119</v>
      </c>
    </row>
    <row r="207" spans="1:8" ht="28.8" x14ac:dyDescent="0.3">
      <c r="A207" s="3">
        <v>143</v>
      </c>
      <c r="B207" s="3" t="str">
        <f>("7892")</f>
        <v>7892</v>
      </c>
      <c r="C207" s="3" t="s">
        <v>51</v>
      </c>
      <c r="D207" s="3" t="s">
        <v>543</v>
      </c>
      <c r="E207" s="3" t="s">
        <v>460</v>
      </c>
      <c r="F207" s="3" t="s">
        <v>60</v>
      </c>
      <c r="G207" s="3" t="s">
        <v>468</v>
      </c>
      <c r="H207" s="3" t="s">
        <v>76</v>
      </c>
    </row>
    <row r="208" spans="1:8" ht="28.8" x14ac:dyDescent="0.3">
      <c r="A208" s="3">
        <v>54</v>
      </c>
      <c r="B208" s="3" t="str">
        <f>("100328")</f>
        <v>100328</v>
      </c>
      <c r="C208" s="3" t="s">
        <v>302</v>
      </c>
      <c r="D208" s="3" t="s">
        <v>544</v>
      </c>
      <c r="E208" s="3" t="s">
        <v>460</v>
      </c>
      <c r="F208" s="3" t="s">
        <v>319</v>
      </c>
      <c r="G208" s="3" t="s">
        <v>545</v>
      </c>
      <c r="H208" s="3" t="s">
        <v>128</v>
      </c>
    </row>
    <row r="209" spans="1:8" x14ac:dyDescent="0.3">
      <c r="A209" s="3">
        <v>136</v>
      </c>
      <c r="B209" s="3" t="str">
        <f>("10984")</f>
        <v>10984</v>
      </c>
      <c r="C209" s="3" t="s">
        <v>42</v>
      </c>
      <c r="D209" s="3" t="s">
        <v>546</v>
      </c>
      <c r="E209" s="3" t="s">
        <v>547</v>
      </c>
      <c r="F209" s="3" t="s">
        <v>60</v>
      </c>
      <c r="G209" s="3" t="s">
        <v>548</v>
      </c>
      <c r="H209" s="3" t="s">
        <v>71</v>
      </c>
    </row>
    <row r="210" spans="1:8" x14ac:dyDescent="0.3">
      <c r="A210" s="3">
        <v>200</v>
      </c>
      <c r="B210" s="3" t="str">
        <f>("96572")</f>
        <v>96572</v>
      </c>
      <c r="C210" s="3" t="s">
        <v>120</v>
      </c>
      <c r="D210" s="3" t="s">
        <v>549</v>
      </c>
      <c r="E210" s="3" t="s">
        <v>547</v>
      </c>
      <c r="F210" s="3" t="s">
        <v>146</v>
      </c>
      <c r="G210" s="3" t="s">
        <v>548</v>
      </c>
      <c r="H210" s="3" t="s">
        <v>197</v>
      </c>
    </row>
    <row r="211" spans="1:8" x14ac:dyDescent="0.3">
      <c r="A211" s="3">
        <v>127</v>
      </c>
      <c r="B211" s="3" t="str">
        <f>("31957")</f>
        <v>31957</v>
      </c>
      <c r="C211" s="3" t="s">
        <v>154</v>
      </c>
      <c r="D211" s="3" t="s">
        <v>550</v>
      </c>
      <c r="E211" s="3" t="s">
        <v>547</v>
      </c>
      <c r="F211" s="3" t="s">
        <v>551</v>
      </c>
      <c r="G211" s="3" t="s">
        <v>552</v>
      </c>
      <c r="H211" s="3" t="s">
        <v>99</v>
      </c>
    </row>
    <row r="212" spans="1:8" x14ac:dyDescent="0.3">
      <c r="A212" s="3">
        <v>63</v>
      </c>
      <c r="B212" s="3" t="str">
        <f>("119330")</f>
        <v>119330</v>
      </c>
      <c r="C212" s="3" t="s">
        <v>100</v>
      </c>
      <c r="D212" s="3" t="s">
        <v>553</v>
      </c>
      <c r="E212" s="3" t="s">
        <v>547</v>
      </c>
      <c r="F212" s="3" t="s">
        <v>554</v>
      </c>
      <c r="G212" s="3" t="s">
        <v>481</v>
      </c>
      <c r="H212" s="3" t="s">
        <v>494</v>
      </c>
    </row>
    <row r="213" spans="1:8" x14ac:dyDescent="0.3">
      <c r="A213" s="3">
        <v>215</v>
      </c>
      <c r="B213" s="3" t="str">
        <f>("25160")</f>
        <v>25160</v>
      </c>
      <c r="C213" s="3" t="s">
        <v>323</v>
      </c>
      <c r="D213" s="3" t="s">
        <v>555</v>
      </c>
      <c r="E213" s="3" t="s">
        <v>547</v>
      </c>
      <c r="F213" s="3" t="s">
        <v>329</v>
      </c>
      <c r="G213" s="3" t="s">
        <v>485</v>
      </c>
      <c r="H213" s="3" t="s">
        <v>71</v>
      </c>
    </row>
    <row r="214" spans="1:8" x14ac:dyDescent="0.3">
      <c r="A214" s="3">
        <v>119</v>
      </c>
      <c r="B214" s="3" t="str">
        <f>("88448")</f>
        <v>88448</v>
      </c>
      <c r="C214" s="3" t="s">
        <v>308</v>
      </c>
      <c r="D214" s="3" t="s">
        <v>556</v>
      </c>
      <c r="E214" s="3" t="s">
        <v>547</v>
      </c>
      <c r="F214" s="3" t="s">
        <v>257</v>
      </c>
      <c r="G214" s="3" t="s">
        <v>485</v>
      </c>
      <c r="H214" s="3" t="s">
        <v>74</v>
      </c>
    </row>
    <row r="215" spans="1:8" x14ac:dyDescent="0.3">
      <c r="A215" s="3">
        <v>4</v>
      </c>
      <c r="B215" s="3" t="str">
        <f>("102694")</f>
        <v>102694</v>
      </c>
      <c r="C215" s="3" t="s">
        <v>111</v>
      </c>
      <c r="D215" s="3" t="s">
        <v>483</v>
      </c>
      <c r="E215" s="3" t="s">
        <v>547</v>
      </c>
      <c r="F215" s="3" t="s">
        <v>557</v>
      </c>
      <c r="G215" s="3" t="s">
        <v>12</v>
      </c>
      <c r="H215" s="3" t="s">
        <v>206</v>
      </c>
    </row>
    <row r="216" spans="1:8" x14ac:dyDescent="0.3">
      <c r="A216" s="3">
        <v>55</v>
      </c>
      <c r="B216" s="3" t="str">
        <f>("21924")</f>
        <v>21924</v>
      </c>
      <c r="C216" s="3" t="s">
        <v>88</v>
      </c>
      <c r="D216" s="3" t="s">
        <v>410</v>
      </c>
      <c r="E216" s="3" t="s">
        <v>547</v>
      </c>
      <c r="F216" s="3" t="s">
        <v>558</v>
      </c>
      <c r="G216" s="3" t="s">
        <v>481</v>
      </c>
      <c r="H216" s="3" t="s">
        <v>114</v>
      </c>
    </row>
    <row r="217" spans="1:8" x14ac:dyDescent="0.3">
      <c r="A217" s="3">
        <v>175</v>
      </c>
      <c r="B217" s="3" t="str">
        <f>("77356")</f>
        <v>77356</v>
      </c>
      <c r="C217" s="3" t="s">
        <v>84</v>
      </c>
      <c r="D217" s="3" t="s">
        <v>559</v>
      </c>
      <c r="E217" s="3" t="s">
        <v>547</v>
      </c>
      <c r="F217" s="3" t="s">
        <v>560</v>
      </c>
      <c r="G217" s="3" t="s">
        <v>480</v>
      </c>
      <c r="H217" s="3" t="s">
        <v>561</v>
      </c>
    </row>
    <row r="218" spans="1:8" x14ac:dyDescent="0.3">
      <c r="A218" s="3">
        <v>85</v>
      </c>
      <c r="B218" s="3" t="str">
        <f>("140464")</f>
        <v>140464</v>
      </c>
      <c r="C218" s="3" t="s">
        <v>62</v>
      </c>
      <c r="D218" s="3" t="s">
        <v>562</v>
      </c>
      <c r="E218" s="3" t="s">
        <v>547</v>
      </c>
      <c r="F218" s="3" t="s">
        <v>411</v>
      </c>
      <c r="G218" s="3" t="s">
        <v>563</v>
      </c>
      <c r="H218" s="3" t="s">
        <v>114</v>
      </c>
    </row>
    <row r="219" spans="1:8" x14ac:dyDescent="0.3">
      <c r="A219" s="3">
        <v>18</v>
      </c>
      <c r="B219" s="3" t="str">
        <f>("95242")</f>
        <v>95242</v>
      </c>
      <c r="C219" s="3" t="s">
        <v>168</v>
      </c>
      <c r="D219" s="3" t="s">
        <v>475</v>
      </c>
      <c r="E219" s="3" t="s">
        <v>547</v>
      </c>
      <c r="F219" s="3" t="s">
        <v>476</v>
      </c>
      <c r="G219" s="3" t="s">
        <v>564</v>
      </c>
      <c r="H219" s="3" t="s">
        <v>197</v>
      </c>
    </row>
    <row r="220" spans="1:8" x14ac:dyDescent="0.3">
      <c r="A220" s="3">
        <v>109</v>
      </c>
      <c r="B220" s="3" t="str">
        <f>("113710")</f>
        <v>113710</v>
      </c>
      <c r="C220" s="3" t="s">
        <v>88</v>
      </c>
      <c r="D220" s="3" t="s">
        <v>565</v>
      </c>
      <c r="E220" s="3" t="s">
        <v>547</v>
      </c>
      <c r="F220" s="3" t="s">
        <v>566</v>
      </c>
      <c r="G220" s="3" t="s">
        <v>567</v>
      </c>
      <c r="H220" s="3" t="s">
        <v>568</v>
      </c>
    </row>
    <row r="221" spans="1:8" x14ac:dyDescent="0.3">
      <c r="A221" s="3">
        <v>235</v>
      </c>
      <c r="B221" s="3" t="str">
        <f>("87876")</f>
        <v>87876</v>
      </c>
      <c r="C221" s="3" t="s">
        <v>25</v>
      </c>
      <c r="D221" s="3" t="s">
        <v>459</v>
      </c>
      <c r="E221" s="3" t="s">
        <v>547</v>
      </c>
      <c r="F221" s="3" t="s">
        <v>569</v>
      </c>
      <c r="G221" s="3" t="s">
        <v>180</v>
      </c>
      <c r="H221" s="3" t="s">
        <v>80</v>
      </c>
    </row>
    <row r="222" spans="1:8" x14ac:dyDescent="0.3">
      <c r="A222" s="3">
        <v>181</v>
      </c>
      <c r="B222" s="3" t="str">
        <f>("35179")</f>
        <v>35179</v>
      </c>
      <c r="C222" s="3" t="s">
        <v>570</v>
      </c>
      <c r="D222" s="3" t="s">
        <v>82</v>
      </c>
      <c r="E222" s="3" t="s">
        <v>547</v>
      </c>
      <c r="F222" s="3" t="s">
        <v>571</v>
      </c>
      <c r="G222" s="3" t="s">
        <v>38</v>
      </c>
      <c r="H222" s="3" t="s">
        <v>158</v>
      </c>
    </row>
    <row r="223" spans="1:8" x14ac:dyDescent="0.3">
      <c r="A223" s="3">
        <v>84</v>
      </c>
      <c r="B223" s="3" t="str">
        <f>("95590")</f>
        <v>95590</v>
      </c>
      <c r="C223" s="3" t="s">
        <v>42</v>
      </c>
      <c r="D223" s="3" t="s">
        <v>572</v>
      </c>
      <c r="E223" s="3" t="s">
        <v>547</v>
      </c>
      <c r="F223" s="3" t="s">
        <v>573</v>
      </c>
      <c r="G223" s="3" t="s">
        <v>481</v>
      </c>
      <c r="H223" s="3" t="s">
        <v>71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EntrantsDetails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Timperley</cp:lastModifiedBy>
  <dcterms:created xsi:type="dcterms:W3CDTF">2021-05-24T18:16:27Z</dcterms:created>
  <dcterms:modified xsi:type="dcterms:W3CDTF">2021-05-24T18:16:27Z</dcterms:modified>
</cp:coreProperties>
</file>